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Objekt SO 01 - ZTI dešťov..." sheetId="2" r:id="rId2"/>
    <sheet name="Objekt SO 01 - ÚT - ÚT,VZ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'Objekt SO 01 - ZTI dešťov...'!$C$121:$L$154</definedName>
    <definedName name="_xlnm.Print_Area" localSheetId="1">'Objekt SO 01 - ZTI dešťov...'!$C$109:$L$154</definedName>
    <definedName name="_xlnm.Print_Titles" localSheetId="1">'Objekt SO 01 - ZTI dešťov...'!$121:$121</definedName>
    <definedName name="_xlnm._FilterDatabase" localSheetId="2" hidden="1">'Objekt SO 01 - ÚT - ÚT,VZ...'!$C$121:$L$169</definedName>
    <definedName name="_xlnm.Print_Area" localSheetId="2">'Objekt SO 01 - ÚT - ÚT,VZ...'!$C$109:$L$169</definedName>
    <definedName name="_xlnm.Print_Titles" localSheetId="2">'Objekt SO 01 - ÚT - ÚT,VZ...'!$121:$121</definedName>
  </definedNames>
  <calcPr/>
</workbook>
</file>

<file path=xl/calcChain.xml><?xml version="1.0" encoding="utf-8"?>
<calcChain xmlns="http://schemas.openxmlformats.org/spreadsheetml/2006/main">
  <c i="3" r="K39"/>
  <c r="K38"/>
  <c i="1" r="BA96"/>
  <c i="3" r="K37"/>
  <c i="1" r="AZ96"/>
  <c i="3" r="BI169"/>
  <c r="BH169"/>
  <c r="BG169"/>
  <c r="BF169"/>
  <c r="R169"/>
  <c r="Q169"/>
  <c r="X169"/>
  <c r="V169"/>
  <c r="T169"/>
  <c r="P169"/>
  <c r="BK169"/>
  <c r="K169"/>
  <c r="BE169"/>
  <c r="BI168"/>
  <c r="BH168"/>
  <c r="BG168"/>
  <c r="BF168"/>
  <c r="R168"/>
  <c r="Q168"/>
  <c r="X168"/>
  <c r="V168"/>
  <c r="T168"/>
  <c r="P168"/>
  <c r="BK168"/>
  <c r="K168"/>
  <c r="BE168"/>
  <c r="BI167"/>
  <c r="BH167"/>
  <c r="BG167"/>
  <c r="BF167"/>
  <c r="R167"/>
  <c r="Q167"/>
  <c r="X167"/>
  <c r="V167"/>
  <c r="T167"/>
  <c r="P167"/>
  <c r="BK167"/>
  <c r="K167"/>
  <c r="BE167"/>
  <c r="BI166"/>
  <c r="BH166"/>
  <c r="BG166"/>
  <c r="BF166"/>
  <c r="R166"/>
  <c r="Q166"/>
  <c r="X166"/>
  <c r="V166"/>
  <c r="T166"/>
  <c r="P166"/>
  <c r="BK166"/>
  <c r="K166"/>
  <c r="BE166"/>
  <c r="BI165"/>
  <c r="BH165"/>
  <c r="BG165"/>
  <c r="BF165"/>
  <c r="R165"/>
  <c r="R164"/>
  <c r="Q165"/>
  <c r="Q164"/>
  <c r="X165"/>
  <c r="X164"/>
  <c r="V165"/>
  <c r="V164"/>
  <c r="T165"/>
  <c r="T164"/>
  <c r="P165"/>
  <c r="BK165"/>
  <c r="BK164"/>
  <c r="K164"/>
  <c r="K165"/>
  <c r="BE165"/>
  <c r="K102"/>
  <c r="J102"/>
  <c r="I102"/>
  <c r="BI163"/>
  <c r="BH163"/>
  <c r="BG163"/>
  <c r="BF163"/>
  <c r="R163"/>
  <c r="Q163"/>
  <c r="X163"/>
  <c r="V163"/>
  <c r="T163"/>
  <c r="P163"/>
  <c r="BK163"/>
  <c r="K163"/>
  <c r="BE163"/>
  <c r="BI162"/>
  <c r="BH162"/>
  <c r="BG162"/>
  <c r="BF162"/>
  <c r="R162"/>
  <c r="Q162"/>
  <c r="X162"/>
  <c r="V162"/>
  <c r="T162"/>
  <c r="P162"/>
  <c r="BK162"/>
  <c r="K162"/>
  <c r="BE162"/>
  <c r="BI161"/>
  <c r="BH161"/>
  <c r="BG161"/>
  <c r="BF161"/>
  <c r="R161"/>
  <c r="Q161"/>
  <c r="X161"/>
  <c r="V161"/>
  <c r="T161"/>
  <c r="P161"/>
  <c r="BK161"/>
  <c r="K161"/>
  <c r="BE161"/>
  <c r="BI160"/>
  <c r="BH160"/>
  <c r="BG160"/>
  <c r="BF160"/>
  <c r="R160"/>
  <c r="Q160"/>
  <c r="X160"/>
  <c r="V160"/>
  <c r="T160"/>
  <c r="P160"/>
  <c r="BK160"/>
  <c r="K160"/>
  <c r="BE160"/>
  <c r="BI159"/>
  <c r="BH159"/>
  <c r="BG159"/>
  <c r="BF159"/>
  <c r="R159"/>
  <c r="Q159"/>
  <c r="X159"/>
  <c r="V159"/>
  <c r="T159"/>
  <c r="P159"/>
  <c r="BK159"/>
  <c r="K159"/>
  <c r="BE159"/>
  <c r="BI158"/>
  <c r="BH158"/>
  <c r="BG158"/>
  <c r="BF158"/>
  <c r="R158"/>
  <c r="Q158"/>
  <c r="X158"/>
  <c r="V158"/>
  <c r="T158"/>
  <c r="P158"/>
  <c r="BK158"/>
  <c r="K158"/>
  <c r="BE158"/>
  <c r="BI157"/>
  <c r="BH157"/>
  <c r="BG157"/>
  <c r="BF157"/>
  <c r="R157"/>
  <c r="Q157"/>
  <c r="X157"/>
  <c r="V157"/>
  <c r="T157"/>
  <c r="P157"/>
  <c r="BK157"/>
  <c r="K157"/>
  <c r="BE157"/>
  <c r="BI156"/>
  <c r="BH156"/>
  <c r="BG156"/>
  <c r="BF156"/>
  <c r="R156"/>
  <c r="Q156"/>
  <c r="X156"/>
  <c r="V156"/>
  <c r="T156"/>
  <c r="P156"/>
  <c r="BK156"/>
  <c r="K156"/>
  <c r="BE156"/>
  <c r="BI155"/>
  <c r="BH155"/>
  <c r="BG155"/>
  <c r="BF155"/>
  <c r="R155"/>
  <c r="R154"/>
  <c r="Q155"/>
  <c r="Q154"/>
  <c r="X155"/>
  <c r="X154"/>
  <c r="V155"/>
  <c r="V154"/>
  <c r="T155"/>
  <c r="T154"/>
  <c r="P155"/>
  <c r="BK155"/>
  <c r="BK154"/>
  <c r="K154"/>
  <c r="K155"/>
  <c r="BE155"/>
  <c r="K101"/>
  <c r="J101"/>
  <c r="I101"/>
  <c r="BI153"/>
  <c r="BH153"/>
  <c r="BG153"/>
  <c r="BF153"/>
  <c r="R153"/>
  <c r="Q153"/>
  <c r="X153"/>
  <c r="V153"/>
  <c r="T153"/>
  <c r="P153"/>
  <c r="BK153"/>
  <c r="K153"/>
  <c r="BE153"/>
  <c r="BI152"/>
  <c r="BH152"/>
  <c r="BG152"/>
  <c r="BF152"/>
  <c r="R152"/>
  <c r="Q152"/>
  <c r="X152"/>
  <c r="V152"/>
  <c r="T152"/>
  <c r="P152"/>
  <c r="BK152"/>
  <c r="K152"/>
  <c r="BE152"/>
  <c r="BI151"/>
  <c r="BH151"/>
  <c r="BG151"/>
  <c r="BF151"/>
  <c r="R151"/>
  <c r="Q151"/>
  <c r="X151"/>
  <c r="V151"/>
  <c r="T151"/>
  <c r="P151"/>
  <c r="BK151"/>
  <c r="K151"/>
  <c r="BE151"/>
  <c r="BI150"/>
  <c r="BH150"/>
  <c r="BG150"/>
  <c r="BF150"/>
  <c r="R150"/>
  <c r="Q150"/>
  <c r="X150"/>
  <c r="V150"/>
  <c r="T150"/>
  <c r="P150"/>
  <c r="BK150"/>
  <c r="K150"/>
  <c r="BE150"/>
  <c r="BI149"/>
  <c r="BH149"/>
  <c r="BG149"/>
  <c r="BF149"/>
  <c r="R149"/>
  <c r="Q149"/>
  <c r="X149"/>
  <c r="V149"/>
  <c r="T149"/>
  <c r="P149"/>
  <c r="BK149"/>
  <c r="K149"/>
  <c r="BE149"/>
  <c r="BI148"/>
  <c r="BH148"/>
  <c r="BG148"/>
  <c r="BF148"/>
  <c r="R148"/>
  <c r="Q148"/>
  <c r="X148"/>
  <c r="V148"/>
  <c r="T148"/>
  <c r="P148"/>
  <c r="BK148"/>
  <c r="K148"/>
  <c r="BE148"/>
  <c r="BI147"/>
  <c r="BH147"/>
  <c r="BG147"/>
  <c r="BF147"/>
  <c r="R147"/>
  <c r="Q147"/>
  <c r="X147"/>
  <c r="V147"/>
  <c r="T147"/>
  <c r="P147"/>
  <c r="BK147"/>
  <c r="K147"/>
  <c r="BE147"/>
  <c r="BI146"/>
  <c r="BH146"/>
  <c r="BG146"/>
  <c r="BF146"/>
  <c r="R146"/>
  <c r="Q146"/>
  <c r="X146"/>
  <c r="V146"/>
  <c r="T146"/>
  <c r="P146"/>
  <c r="BK146"/>
  <c r="K146"/>
  <c r="BE146"/>
  <c r="BI145"/>
  <c r="BH145"/>
  <c r="BG145"/>
  <c r="BF145"/>
  <c r="R145"/>
  <c r="Q145"/>
  <c r="X145"/>
  <c r="V145"/>
  <c r="T145"/>
  <c r="P145"/>
  <c r="BK145"/>
  <c r="K145"/>
  <c r="BE145"/>
  <c r="BI144"/>
  <c r="BH144"/>
  <c r="BG144"/>
  <c r="BF144"/>
  <c r="R144"/>
  <c r="Q144"/>
  <c r="X144"/>
  <c r="V144"/>
  <c r="T144"/>
  <c r="P144"/>
  <c r="BK144"/>
  <c r="K144"/>
  <c r="BE144"/>
  <c r="BI143"/>
  <c r="BH143"/>
  <c r="BG143"/>
  <c r="BF143"/>
  <c r="R143"/>
  <c r="Q143"/>
  <c r="X143"/>
  <c r="V143"/>
  <c r="T143"/>
  <c r="P143"/>
  <c r="BK143"/>
  <c r="K143"/>
  <c r="BE143"/>
  <c r="BI142"/>
  <c r="BH142"/>
  <c r="BG142"/>
  <c r="BF142"/>
  <c r="R142"/>
  <c r="Q142"/>
  <c r="X142"/>
  <c r="V142"/>
  <c r="T142"/>
  <c r="P142"/>
  <c r="BK142"/>
  <c r="K142"/>
  <c r="BE142"/>
  <c r="BI141"/>
  <c r="BH141"/>
  <c r="BG141"/>
  <c r="BF141"/>
  <c r="R141"/>
  <c r="Q141"/>
  <c r="X141"/>
  <c r="V141"/>
  <c r="T141"/>
  <c r="P141"/>
  <c r="BK141"/>
  <c r="K141"/>
  <c r="BE141"/>
  <c r="BI140"/>
  <c r="BH140"/>
  <c r="BG140"/>
  <c r="BF140"/>
  <c r="R140"/>
  <c r="Q140"/>
  <c r="X140"/>
  <c r="V140"/>
  <c r="T140"/>
  <c r="P140"/>
  <c r="BK140"/>
  <c r="K140"/>
  <c r="BE140"/>
  <c r="BI139"/>
  <c r="BH139"/>
  <c r="BG139"/>
  <c r="BF139"/>
  <c r="R139"/>
  <c r="Q139"/>
  <c r="X139"/>
  <c r="V139"/>
  <c r="T139"/>
  <c r="P139"/>
  <c r="BK139"/>
  <c r="K139"/>
  <c r="BE139"/>
  <c r="BI138"/>
  <c r="BH138"/>
  <c r="BG138"/>
  <c r="BF138"/>
  <c r="R138"/>
  <c r="Q138"/>
  <c r="X138"/>
  <c r="V138"/>
  <c r="T138"/>
  <c r="P138"/>
  <c r="BK138"/>
  <c r="K138"/>
  <c r="BE138"/>
  <c r="BI137"/>
  <c r="BH137"/>
  <c r="BG137"/>
  <c r="BF137"/>
  <c r="R137"/>
  <c r="Q137"/>
  <c r="X137"/>
  <c r="V137"/>
  <c r="T137"/>
  <c r="P137"/>
  <c r="BK137"/>
  <c r="K137"/>
  <c r="BE137"/>
  <c r="BI136"/>
  <c r="BH136"/>
  <c r="BG136"/>
  <c r="BF136"/>
  <c r="R136"/>
  <c r="Q136"/>
  <c r="X136"/>
  <c r="V136"/>
  <c r="T136"/>
  <c r="P136"/>
  <c r="BK136"/>
  <c r="K136"/>
  <c r="BE136"/>
  <c r="BI135"/>
  <c r="BH135"/>
  <c r="BG135"/>
  <c r="BF135"/>
  <c r="R135"/>
  <c r="Q135"/>
  <c r="X135"/>
  <c r="V135"/>
  <c r="T135"/>
  <c r="P135"/>
  <c r="BK135"/>
  <c r="K135"/>
  <c r="BE135"/>
  <c r="BI134"/>
  <c r="BH134"/>
  <c r="BG134"/>
  <c r="BF134"/>
  <c r="R134"/>
  <c r="Q134"/>
  <c r="X134"/>
  <c r="V134"/>
  <c r="T134"/>
  <c r="P134"/>
  <c r="BK134"/>
  <c r="K134"/>
  <c r="BE134"/>
  <c r="BI133"/>
  <c r="BH133"/>
  <c r="BG133"/>
  <c r="BF133"/>
  <c r="R133"/>
  <c r="R132"/>
  <c r="R131"/>
  <c r="Q133"/>
  <c r="Q132"/>
  <c r="Q131"/>
  <c r="X133"/>
  <c r="X132"/>
  <c r="X131"/>
  <c r="V133"/>
  <c r="V132"/>
  <c r="V131"/>
  <c r="T133"/>
  <c r="T132"/>
  <c r="T131"/>
  <c r="P133"/>
  <c r="BK133"/>
  <c r="BK132"/>
  <c r="K132"/>
  <c r="BK131"/>
  <c r="K131"/>
  <c r="K133"/>
  <c r="BE133"/>
  <c r="K100"/>
  <c r="J100"/>
  <c r="I100"/>
  <c r="K99"/>
  <c r="J99"/>
  <c r="I99"/>
  <c r="BI130"/>
  <c r="BH130"/>
  <c r="BG130"/>
  <c r="BF130"/>
  <c r="R130"/>
  <c r="Q130"/>
  <c r="X130"/>
  <c r="V130"/>
  <c r="T130"/>
  <c r="P130"/>
  <c r="BK130"/>
  <c r="K130"/>
  <c r="BE130"/>
  <c r="BI129"/>
  <c r="BH129"/>
  <c r="BG129"/>
  <c r="BF129"/>
  <c r="R129"/>
  <c r="Q129"/>
  <c r="X129"/>
  <c r="V129"/>
  <c r="T129"/>
  <c r="P129"/>
  <c r="BK129"/>
  <c r="K129"/>
  <c r="BE129"/>
  <c r="BI128"/>
  <c r="BH128"/>
  <c r="BG128"/>
  <c r="BF128"/>
  <c r="R128"/>
  <c r="Q128"/>
  <c r="X128"/>
  <c r="V128"/>
  <c r="T128"/>
  <c r="P128"/>
  <c r="BK128"/>
  <c r="K128"/>
  <c r="BE128"/>
  <c r="BI127"/>
  <c r="BH127"/>
  <c r="BG127"/>
  <c r="BF127"/>
  <c r="R127"/>
  <c r="Q127"/>
  <c r="X127"/>
  <c r="V127"/>
  <c r="T127"/>
  <c r="P127"/>
  <c r="BK127"/>
  <c r="K127"/>
  <c r="BE127"/>
  <c r="BI126"/>
  <c r="BH126"/>
  <c r="BG126"/>
  <c r="BF126"/>
  <c r="R126"/>
  <c r="Q126"/>
  <c r="X126"/>
  <c r="V126"/>
  <c r="T126"/>
  <c r="P126"/>
  <c r="BK126"/>
  <c r="K126"/>
  <c r="BE126"/>
  <c r="BI125"/>
  <c r="F39"/>
  <c i="1" r="BF96"/>
  <c i="3" r="BH125"/>
  <c r="F38"/>
  <c i="1" r="BE96"/>
  <c i="3" r="BG125"/>
  <c r="F37"/>
  <c i="1" r="BD96"/>
  <c i="3" r="BF125"/>
  <c r="K36"/>
  <c i="1" r="AY96"/>
  <c i="3" r="F36"/>
  <c i="1" r="BC96"/>
  <c i="3" r="R125"/>
  <c r="R124"/>
  <c r="R123"/>
  <c r="R122"/>
  <c r="J96"/>
  <c r="Q125"/>
  <c r="Q124"/>
  <c r="Q123"/>
  <c r="Q122"/>
  <c r="I96"/>
  <c r="X125"/>
  <c r="X124"/>
  <c r="X123"/>
  <c r="X122"/>
  <c r="V125"/>
  <c r="V124"/>
  <c r="V123"/>
  <c r="V122"/>
  <c r="T125"/>
  <c r="T124"/>
  <c r="T123"/>
  <c r="T122"/>
  <c i="1" r="AW96"/>
  <c i="3" r="P125"/>
  <c r="BK125"/>
  <c r="BK124"/>
  <c r="K124"/>
  <c r="BK123"/>
  <c r="K123"/>
  <c r="BK122"/>
  <c r="K122"/>
  <c r="K96"/>
  <c r="K32"/>
  <c i="1" r="AG96"/>
  <c i="3" r="K125"/>
  <c r="BE125"/>
  <c r="K35"/>
  <c i="1" r="AX96"/>
  <c i="3" r="F35"/>
  <c i="1" r="BB96"/>
  <c i="3" r="K98"/>
  <c r="J98"/>
  <c r="I98"/>
  <c r="K97"/>
  <c r="J97"/>
  <c r="I97"/>
  <c r="J119"/>
  <c r="J118"/>
  <c r="F118"/>
  <c r="F116"/>
  <c r="E114"/>
  <c r="K31"/>
  <c i="1" r="AT96"/>
  <c i="3" r="K30"/>
  <c i="1" r="AS96"/>
  <c i="3" r="J92"/>
  <c r="J91"/>
  <c r="F91"/>
  <c r="F89"/>
  <c r="E87"/>
  <c r="K41"/>
  <c r="J18"/>
  <c r="E18"/>
  <c r="F119"/>
  <c r="F92"/>
  <c r="J17"/>
  <c r="J12"/>
  <c r="J116"/>
  <c r="J89"/>
  <c r="E7"/>
  <c r="E112"/>
  <c r="E85"/>
  <c i="2" r="K39"/>
  <c r="K38"/>
  <c i="1" r="BA95"/>
  <c i="2" r="K37"/>
  <c i="1" r="AZ95"/>
  <c i="2" r="BI154"/>
  <c r="BH154"/>
  <c r="BG154"/>
  <c r="BF154"/>
  <c r="R154"/>
  <c r="Q154"/>
  <c r="X154"/>
  <c r="V154"/>
  <c r="T154"/>
  <c r="P154"/>
  <c r="BK154"/>
  <c r="K154"/>
  <c r="BE154"/>
  <c r="BI153"/>
  <c r="BH153"/>
  <c r="BG153"/>
  <c r="BF153"/>
  <c r="R153"/>
  <c r="Q153"/>
  <c r="X153"/>
  <c r="V153"/>
  <c r="T153"/>
  <c r="P153"/>
  <c r="BK153"/>
  <c r="K153"/>
  <c r="BE153"/>
  <c r="BI152"/>
  <c r="BH152"/>
  <c r="BG152"/>
  <c r="BF152"/>
  <c r="R152"/>
  <c r="Q152"/>
  <c r="X152"/>
  <c r="V152"/>
  <c r="T152"/>
  <c r="P152"/>
  <c r="BK152"/>
  <c r="K152"/>
  <c r="BE152"/>
  <c r="BI151"/>
  <c r="BH151"/>
  <c r="BG151"/>
  <c r="BF151"/>
  <c r="R151"/>
  <c r="Q151"/>
  <c r="X151"/>
  <c r="V151"/>
  <c r="T151"/>
  <c r="P151"/>
  <c r="BK151"/>
  <c r="K151"/>
  <c r="BE151"/>
  <c r="BI150"/>
  <c r="BH150"/>
  <c r="BG150"/>
  <c r="BF150"/>
  <c r="R150"/>
  <c r="Q150"/>
  <c r="X150"/>
  <c r="V150"/>
  <c r="T150"/>
  <c r="P150"/>
  <c r="BK150"/>
  <c r="K150"/>
  <c r="BE150"/>
  <c r="BI149"/>
  <c r="BH149"/>
  <c r="BG149"/>
  <c r="BF149"/>
  <c r="R149"/>
  <c r="Q149"/>
  <c r="X149"/>
  <c r="V149"/>
  <c r="T149"/>
  <c r="P149"/>
  <c r="BK149"/>
  <c r="K149"/>
  <c r="BE149"/>
  <c r="BI148"/>
  <c r="BH148"/>
  <c r="BG148"/>
  <c r="BF148"/>
  <c r="R148"/>
  <c r="Q148"/>
  <c r="X148"/>
  <c r="V148"/>
  <c r="T148"/>
  <c r="P148"/>
  <c r="BK148"/>
  <c r="K148"/>
  <c r="BE148"/>
  <c r="BI147"/>
  <c r="BH147"/>
  <c r="BG147"/>
  <c r="BF147"/>
  <c r="R147"/>
  <c r="Q147"/>
  <c r="X147"/>
  <c r="V147"/>
  <c r="T147"/>
  <c r="P147"/>
  <c r="BK147"/>
  <c r="K147"/>
  <c r="BE147"/>
  <c r="BI146"/>
  <c r="BH146"/>
  <c r="BG146"/>
  <c r="BF146"/>
  <c r="R146"/>
  <c r="Q146"/>
  <c r="X146"/>
  <c r="V146"/>
  <c r="T146"/>
  <c r="P146"/>
  <c r="BK146"/>
  <c r="K146"/>
  <c r="BE146"/>
  <c r="BI145"/>
  <c r="BH145"/>
  <c r="BG145"/>
  <c r="BF145"/>
  <c r="R145"/>
  <c r="Q145"/>
  <c r="X145"/>
  <c r="V145"/>
  <c r="T145"/>
  <c r="P145"/>
  <c r="BK145"/>
  <c r="K145"/>
  <c r="BE145"/>
  <c r="BI144"/>
  <c r="BH144"/>
  <c r="BG144"/>
  <c r="BF144"/>
  <c r="R144"/>
  <c r="R143"/>
  <c r="R142"/>
  <c r="Q144"/>
  <c r="Q143"/>
  <c r="Q142"/>
  <c r="X144"/>
  <c r="X143"/>
  <c r="X142"/>
  <c r="V144"/>
  <c r="V143"/>
  <c r="V142"/>
  <c r="T144"/>
  <c r="T143"/>
  <c r="T142"/>
  <c r="P144"/>
  <c r="BK144"/>
  <c r="BK143"/>
  <c r="K143"/>
  <c r="BK142"/>
  <c r="K142"/>
  <c r="K144"/>
  <c r="BE144"/>
  <c r="K102"/>
  <c r="J102"/>
  <c r="I102"/>
  <c r="K101"/>
  <c r="J101"/>
  <c r="I101"/>
  <c r="BI141"/>
  <c r="BH141"/>
  <c r="BG141"/>
  <c r="BF141"/>
  <c r="R141"/>
  <c r="Q141"/>
  <c r="X141"/>
  <c r="V141"/>
  <c r="T141"/>
  <c r="P141"/>
  <c r="BK141"/>
  <c r="K141"/>
  <c r="BE141"/>
  <c r="BI140"/>
  <c r="BH140"/>
  <c r="BG140"/>
  <c r="BF140"/>
  <c r="R140"/>
  <c r="R139"/>
  <c r="Q140"/>
  <c r="Q139"/>
  <c r="X140"/>
  <c r="X139"/>
  <c r="V140"/>
  <c r="V139"/>
  <c r="T140"/>
  <c r="T139"/>
  <c r="P140"/>
  <c r="BK140"/>
  <c r="BK139"/>
  <c r="K139"/>
  <c r="K140"/>
  <c r="BE140"/>
  <c r="K100"/>
  <c r="J100"/>
  <c r="I100"/>
  <c r="BI138"/>
  <c r="BH138"/>
  <c r="BG138"/>
  <c r="BF138"/>
  <c r="R138"/>
  <c r="Q138"/>
  <c r="X138"/>
  <c r="V138"/>
  <c r="T138"/>
  <c r="P138"/>
  <c r="BK138"/>
  <c r="K138"/>
  <c r="BE138"/>
  <c r="BI137"/>
  <c r="BH137"/>
  <c r="BG137"/>
  <c r="BF137"/>
  <c r="R137"/>
  <c r="Q137"/>
  <c r="X137"/>
  <c r="V137"/>
  <c r="T137"/>
  <c r="P137"/>
  <c r="BK137"/>
  <c r="K137"/>
  <c r="BE137"/>
  <c r="BI136"/>
  <c r="BH136"/>
  <c r="BG136"/>
  <c r="BF136"/>
  <c r="R136"/>
  <c r="R135"/>
  <c r="Q136"/>
  <c r="Q135"/>
  <c r="X136"/>
  <c r="X135"/>
  <c r="V136"/>
  <c r="V135"/>
  <c r="T136"/>
  <c r="T135"/>
  <c r="P136"/>
  <c r="BK136"/>
  <c r="BK135"/>
  <c r="K135"/>
  <c r="K136"/>
  <c r="BE136"/>
  <c r="K99"/>
  <c r="J99"/>
  <c r="I99"/>
  <c r="BI134"/>
  <c r="BH134"/>
  <c r="BG134"/>
  <c r="BF134"/>
  <c r="R134"/>
  <c r="Q134"/>
  <c r="X134"/>
  <c r="V134"/>
  <c r="T134"/>
  <c r="P134"/>
  <c r="BK134"/>
  <c r="K134"/>
  <c r="BE134"/>
  <c r="BI133"/>
  <c r="BH133"/>
  <c r="BG133"/>
  <c r="BF133"/>
  <c r="R133"/>
  <c r="Q133"/>
  <c r="X133"/>
  <c r="V133"/>
  <c r="T133"/>
  <c r="P133"/>
  <c r="BK133"/>
  <c r="K133"/>
  <c r="BE133"/>
  <c r="BI132"/>
  <c r="BH132"/>
  <c r="BG132"/>
  <c r="BF132"/>
  <c r="R132"/>
  <c r="Q132"/>
  <c r="X132"/>
  <c r="V132"/>
  <c r="T132"/>
  <c r="P132"/>
  <c r="BK132"/>
  <c r="K132"/>
  <c r="BE132"/>
  <c r="BI131"/>
  <c r="BH131"/>
  <c r="BG131"/>
  <c r="BF131"/>
  <c r="R131"/>
  <c r="Q131"/>
  <c r="X131"/>
  <c r="V131"/>
  <c r="T131"/>
  <c r="P131"/>
  <c r="BK131"/>
  <c r="K131"/>
  <c r="BE131"/>
  <c r="BI130"/>
  <c r="BH130"/>
  <c r="BG130"/>
  <c r="BF130"/>
  <c r="R130"/>
  <c r="Q130"/>
  <c r="X130"/>
  <c r="V130"/>
  <c r="T130"/>
  <c r="P130"/>
  <c r="BK130"/>
  <c r="K130"/>
  <c r="BE130"/>
  <c r="BI129"/>
  <c r="BH129"/>
  <c r="BG129"/>
  <c r="BF129"/>
  <c r="R129"/>
  <c r="Q129"/>
  <c r="X129"/>
  <c r="V129"/>
  <c r="T129"/>
  <c r="P129"/>
  <c r="BK129"/>
  <c r="K129"/>
  <c r="BE129"/>
  <c r="BI128"/>
  <c r="BH128"/>
  <c r="BG128"/>
  <c r="BF128"/>
  <c r="R128"/>
  <c r="Q128"/>
  <c r="X128"/>
  <c r="V128"/>
  <c r="T128"/>
  <c r="P128"/>
  <c r="BK128"/>
  <c r="K128"/>
  <c r="BE128"/>
  <c r="BI127"/>
  <c r="BH127"/>
  <c r="BG127"/>
  <c r="BF127"/>
  <c r="R127"/>
  <c r="Q127"/>
  <c r="X127"/>
  <c r="V127"/>
  <c r="T127"/>
  <c r="P127"/>
  <c r="BK127"/>
  <c r="K127"/>
  <c r="BE127"/>
  <c r="BI126"/>
  <c r="BH126"/>
  <c r="BG126"/>
  <c r="BF126"/>
  <c r="R126"/>
  <c r="Q126"/>
  <c r="X126"/>
  <c r="V126"/>
  <c r="T126"/>
  <c r="P126"/>
  <c r="BK126"/>
  <c r="K126"/>
  <c r="BE126"/>
  <c r="BI125"/>
  <c r="F39"/>
  <c i="1" r="BF95"/>
  <c i="2" r="BH125"/>
  <c r="F38"/>
  <c i="1" r="BE95"/>
  <c i="2" r="BG125"/>
  <c r="F37"/>
  <c i="1" r="BD95"/>
  <c i="2" r="BF125"/>
  <c r="K36"/>
  <c i="1" r="AY95"/>
  <c i="2" r="F36"/>
  <c i="1" r="BC95"/>
  <c i="2" r="R125"/>
  <c r="R124"/>
  <c r="R123"/>
  <c r="R122"/>
  <c r="J96"/>
  <c r="Q125"/>
  <c r="Q124"/>
  <c r="Q123"/>
  <c r="Q122"/>
  <c r="I96"/>
  <c r="X125"/>
  <c r="X124"/>
  <c r="X123"/>
  <c r="X122"/>
  <c r="V125"/>
  <c r="V124"/>
  <c r="V123"/>
  <c r="V122"/>
  <c r="T125"/>
  <c r="T124"/>
  <c r="T123"/>
  <c r="T122"/>
  <c i="1" r="AW95"/>
  <c i="2" r="P125"/>
  <c r="BK125"/>
  <c r="BK124"/>
  <c r="K124"/>
  <c r="BK123"/>
  <c r="K123"/>
  <c r="BK122"/>
  <c r="K122"/>
  <c r="K96"/>
  <c r="K32"/>
  <c i="1" r="AG95"/>
  <c i="2" r="K125"/>
  <c r="BE125"/>
  <c r="K35"/>
  <c i="1" r="AX95"/>
  <c i="2" r="F35"/>
  <c i="1" r="BB95"/>
  <c i="2" r="K98"/>
  <c r="J98"/>
  <c r="I98"/>
  <c r="K97"/>
  <c r="J97"/>
  <c r="I97"/>
  <c r="J119"/>
  <c r="J118"/>
  <c r="F118"/>
  <c r="F116"/>
  <c r="E114"/>
  <c r="K31"/>
  <c i="1" r="AT95"/>
  <c i="2" r="K30"/>
  <c i="1" r="AS95"/>
  <c i="2" r="J92"/>
  <c r="J91"/>
  <c r="F91"/>
  <c r="F89"/>
  <c r="E87"/>
  <c r="K41"/>
  <c r="J18"/>
  <c r="E18"/>
  <c r="F119"/>
  <c r="F92"/>
  <c r="J17"/>
  <c r="J12"/>
  <c r="J116"/>
  <c r="J89"/>
  <c r="E7"/>
  <c r="E112"/>
  <c r="E85"/>
  <c i="1" r="BF94"/>
  <c r="W33"/>
  <c r="BE94"/>
  <c r="W32"/>
  <c r="BD94"/>
  <c r="W31"/>
  <c r="BC94"/>
  <c r="W30"/>
  <c r="BB94"/>
  <c r="W29"/>
  <c r="BA94"/>
  <c r="AZ94"/>
  <c r="AY94"/>
  <c r="AK30"/>
  <c r="AX94"/>
  <c r="AK29"/>
  <c r="AW94"/>
  <c r="AV94"/>
  <c r="AU94"/>
  <c r="AT94"/>
  <c r="AS94"/>
  <c r="AG94"/>
  <c r="AK26"/>
  <c r="AV96"/>
  <c r="AN96"/>
  <c r="AV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<sst xmlns="http://schemas.openxmlformats.org/spreadsheetml/2006/main">
  <si>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</si>
  <si>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</si>
  <si>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</si>
  <si>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</si>
  <si>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</si>
  <si>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</si>
  <si>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{42e7b849-093f-4ed6-aca7-0d4fce10a133}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</si>
  <si>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</si>
  <si>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</si>
  <si>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</si>
  <si>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</si>
  <si>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</si>
  <si>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</si>
  <si>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</si>
  <si>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</si>
  <si>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</si>
  <si>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200214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</si>
  <si>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</si>
  <si>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</si>
  <si>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areálu společnosti PMB-ZOS s.r.o. , SO 01 Přístavba Haly</t>
  </si>
  <si>
    <t>KSO:</t>
  </si>
  <si>
    <t>CC-CZ:</t>
  </si>
  <si>
    <t>Místo:</t>
  </si>
  <si>
    <t>Radvanice , parcelní č.2167/75</t>
  </si>
  <si>
    <t>Datum:</t>
  </si>
  <si>
    <t>14. 2. 2020</t>
  </si>
  <si>
    <t>Zadavatel:</t>
  </si>
  <si>
    <t>IČ:</t>
  </si>
  <si>
    <t>PMB-ZOS s.r.o. , Krištofova 1443/27, Radvanice</t>
  </si>
  <si>
    <t>DIČ:</t>
  </si>
  <si>
    <t>Uchazeč:</t>
  </si>
  <si>
    <t>Vyplň údaj</t>
  </si>
  <si>
    <t>Projektant:</t>
  </si>
  <si>
    <t>74138103</t>
  </si>
  <si>
    <t>Ing. Jan Řehoř</t>
  </si>
  <si>
    <t>Zpracovatel:</t>
  </si>
  <si>
    <t>Ing.Jan Řehoř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</si>
  <si>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</si>
  <si>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</si>
  <si>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</si>
  <si>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</si>
  <si>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</si>
  <si>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</si>
  <si>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</si>
  <si>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</si>
  <si>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</si>
  <si>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</si>
  <si>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</si>
  <si>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</si>
  <si>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</si>
  <si>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</si>
  <si>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</si>
  <si>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</si>
  <si>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</si>
  <si>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</si>
  <si>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</si>
  <si>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</si>
  <si>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</si>
  <si>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</si>
  <si>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</si>
  <si>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</si>
  <si>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</si>
  <si>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</si>
  <si>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</si>
  <si>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</si>
  <si>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</si>
  <si>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</si>
  <si>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</si>
  <si>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</si>
  <si>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</si>
  <si>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</si>
  <si>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</si>
  <si>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</si>
  <si>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</si>
  <si>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</si>
  <si>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</si>
  <si>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</si>
  <si>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</si>
  <si>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</si>
  <si>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</si>
  <si>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</si>
  <si>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</si>
  <si>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</si>
  <si>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</si>
  <si>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</si>
  <si>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Objekt SO 01</t>
  </si>
  <si>
    <t>ZTI dešťové vody</t>
  </si>
  <si>
    <t>STA</t>
  </si>
  <si>
    <t>{b6f5a765-6fa2-48bf-aa5a-7982f8aeb302}</t>
  </si>
  <si>
    <t>2</t>
  </si>
  <si>
    <t>Objekt SO 01 - ÚT</t>
  </si>
  <si>
    <t>ÚT,VZT,Plynoinstalace</t>
  </si>
  <si>
    <t>{613862a3-aa7a-4061-8ff7-06b21574f784}</t>
  </si>
  <si>
    <t>KRYCÍ LIST SOUPISU PRACÍ</t>
  </si>
  <si>
    <t>Objekt:</t>
  </si>
  <si>
    <t>Objekt SO 01 - ZTI dešťové vody</t>
  </si>
  <si>
    <t>Materiál</t>
  </si>
  <si>
    <t>Montáž</t>
  </si>
  <si>
    <t>REKAPITULACE ČLENĚNÍ SOUPISU PRACÍ</t>
  </si>
  <si>
    <t>Kód dílu - Popis</t>
  </si>
  <si>
    <t>Materiál [CZK]</t>
  </si>
  <si>
    <t>Montáž [CZK]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</si>
  <si>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</si>
  <si>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</si>
  <si>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</si>
  <si>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</si>
  <si>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</si>
  <si>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vedení</t>
  </si>
  <si>
    <t xml:space="preserve">    9 - Lešení</t>
  </si>
  <si>
    <t>PSV - Práce a dodávky PSV</t>
  </si>
  <si>
    <t xml:space="preserve">    721 - Zdravotechnika - vnitřní kanalizace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</si>
  <si>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</si>
  <si>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</si>
  <si>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</si>
  <si>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</si>
  <si>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</si>
  <si>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</si>
  <si>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</si>
  <si>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</si>
  <si>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</si>
  <si>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</si>
  <si>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</si>
  <si>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</si>
  <si>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</si>
  <si>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</si>
  <si>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</si>
  <si>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</si>
  <si>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</si>
  <si>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</si>
  <si>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</si>
  <si>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</si>
  <si>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</si>
  <si>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</si>
  <si>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132301101</t>
  </si>
  <si>
    <t>Hloubení rýh š do 600 mm v hornině tř. 4 objemu do 100 m3</t>
  </si>
  <si>
    <t>m3</t>
  </si>
  <si>
    <t>CS ÚRS 2019 02</t>
  </si>
  <si>
    <t>4</t>
  </si>
  <si>
    <t>-1384660020</t>
  </si>
  <si>
    <t>132301109</t>
  </si>
  <si>
    <t>Příplatek za lepivost k hloubení rýh š do 600 mm v hornině tř. 4</t>
  </si>
  <si>
    <t>-1598346926</t>
  </si>
  <si>
    <t>3</t>
  </si>
  <si>
    <t>161101101</t>
  </si>
  <si>
    <t>Svislé přemístění výkopku z horniny tř. 1 až 4 hl výkopu do 2,5 m</t>
  </si>
  <si>
    <t>-846882595</t>
  </si>
  <si>
    <t>162201102</t>
  </si>
  <si>
    <t>Vodorovné přemístění do 50 m výkopku/sypaniny z horniny tř. 1 až 4</t>
  </si>
  <si>
    <t>-625616135</t>
  </si>
  <si>
    <t>5</t>
  </si>
  <si>
    <t>167101101</t>
  </si>
  <si>
    <t>Nakládání výkopku z hornin tř. 1 až 4 do 100 m3</t>
  </si>
  <si>
    <t>-553902148</t>
  </si>
  <si>
    <t>6</t>
  </si>
  <si>
    <t>171201201</t>
  </si>
  <si>
    <t>Uložení sypaniny na skládky</t>
  </si>
  <si>
    <t>1511448398</t>
  </si>
  <si>
    <t>7</t>
  </si>
  <si>
    <t>171201211</t>
  </si>
  <si>
    <t>Poplatek za uložení stavebního odpadu - zeminy a kameniva na skládce</t>
  </si>
  <si>
    <t>t</t>
  </si>
  <si>
    <t>232601113</t>
  </si>
  <si>
    <t>8</t>
  </si>
  <si>
    <t>174101101</t>
  </si>
  <si>
    <t>Zásyp jam, šachet rýh nebo kolem objektů sypaninou se zhutněním</t>
  </si>
  <si>
    <t>-1942083951</t>
  </si>
  <si>
    <t>9</t>
  </si>
  <si>
    <t>175111101</t>
  </si>
  <si>
    <t>Obsypání potrubí ručně sypaninou bez prohození sítem, uloženou do 3 m</t>
  </si>
  <si>
    <t>-228595721</t>
  </si>
  <si>
    <t>10</t>
  </si>
  <si>
    <t>M</t>
  </si>
  <si>
    <t>58331200</t>
  </si>
  <si>
    <t>štěrkopísek netříděný zásypový</t>
  </si>
  <si>
    <t>-255681055</t>
  </si>
  <si>
    <t>Trubní vedení</t>
  </si>
  <si>
    <t>26</t>
  </si>
  <si>
    <t>877315221</t>
  </si>
  <si>
    <t>Montáž tvarovek z tvrdého PVC-systém KG nebo z polypropylenu-systém KG 2000 dvouosé DN 160</t>
  </si>
  <si>
    <t>kus</t>
  </si>
  <si>
    <t>135389844</t>
  </si>
  <si>
    <t>27</t>
  </si>
  <si>
    <t>28611916</t>
  </si>
  <si>
    <t>odbočka kanalizační plastová s hrdlem KG 160/160/45°</t>
  </si>
  <si>
    <t>-799891082</t>
  </si>
  <si>
    <t>28</t>
  </si>
  <si>
    <t>894811213</t>
  </si>
  <si>
    <t>Revizní šachta z PVC typ pravý/přímý/levý, DN 315/160 hl od 1360 do 1730 mm</t>
  </si>
  <si>
    <t>-1543077656</t>
  </si>
  <si>
    <t>Lešení</t>
  </si>
  <si>
    <t>29</t>
  </si>
  <si>
    <t>946112116</t>
  </si>
  <si>
    <t>Montáž pojízdných věží trubkových/dílcových š do 1,6 m dl do 3,2 m v do 6,6 m</t>
  </si>
  <si>
    <t>-2077972269</t>
  </si>
  <si>
    <t>30</t>
  </si>
  <si>
    <t>946112216</t>
  </si>
  <si>
    <t>Příplatek k pojízdným věžím š do 1,6 m dl do 3,2 m v do 6,6 m za první a ZKD den použití</t>
  </si>
  <si>
    <t>826565370</t>
  </si>
  <si>
    <t>PSV</t>
  </si>
  <si>
    <t>Práce a dodávky PSV</t>
  </si>
  <si>
    <t>721</t>
  </si>
  <si>
    <t>Zdravotechnika - vnitřní kanalizace</t>
  </si>
  <si>
    <t>11</t>
  </si>
  <si>
    <t>721173316</t>
  </si>
  <si>
    <t>Potrubí kanalizační z PVC SN 4 dešťové DN 125</t>
  </si>
  <si>
    <t>m</t>
  </si>
  <si>
    <t>16</t>
  </si>
  <si>
    <t>1613097696</t>
  </si>
  <si>
    <t>12</t>
  </si>
  <si>
    <t>721174025</t>
  </si>
  <si>
    <t>Potrubí kanalizační z PP odpadní DN 110</t>
  </si>
  <si>
    <t>-2129089992</t>
  </si>
  <si>
    <t>13</t>
  </si>
  <si>
    <t>721174026</t>
  </si>
  <si>
    <t>Potrubí kanalizační z PP odpadní DN 125</t>
  </si>
  <si>
    <t>-89910777</t>
  </si>
  <si>
    <t>14</t>
  </si>
  <si>
    <t>721194109</t>
  </si>
  <si>
    <t>Vyvedení a upevnění odpadních výpustek DN 100</t>
  </si>
  <si>
    <t>949856446</t>
  </si>
  <si>
    <t>19</t>
  </si>
  <si>
    <t>721211913</t>
  </si>
  <si>
    <t>Montáž bezpečnostních přepadů DN 110</t>
  </si>
  <si>
    <t>1225369008</t>
  </si>
  <si>
    <t>20</t>
  </si>
  <si>
    <t>55161770</t>
  </si>
  <si>
    <t>vpusť podlahová nerezová nízký profil 105mm DN 100 - bezpečnostní přepad</t>
  </si>
  <si>
    <t>32</t>
  </si>
  <si>
    <t>256705291</t>
  </si>
  <si>
    <t>721233213</t>
  </si>
  <si>
    <t>Střešní vtok polypropylen PP pro pochůzné střechy svislý odtok DN 125 HL.62.1 - vyhřívané</t>
  </si>
  <si>
    <t>1687592888</t>
  </si>
  <si>
    <t>25</t>
  </si>
  <si>
    <t>28615604</t>
  </si>
  <si>
    <t>čistící tvarovka odpadní PP DN 125</t>
  </si>
  <si>
    <t>-900032659</t>
  </si>
  <si>
    <t>721242116</t>
  </si>
  <si>
    <t>Lapač střešních splavenin z PP s kulovým kloubem na odtoku DN 125</t>
  </si>
  <si>
    <t>1565499326</t>
  </si>
  <si>
    <t>17</t>
  </si>
  <si>
    <t>721290111</t>
  </si>
  <si>
    <t>Zkouška těsnosti potrubí kanalizace vodou do DN 125</t>
  </si>
  <si>
    <t>767195279</t>
  </si>
  <si>
    <t>18</t>
  </si>
  <si>
    <t>998721202</t>
  </si>
  <si>
    <t>Přesun hmot procentní pro vnitřní kanalizace v objektech v do 12 m</t>
  </si>
  <si>
    <t>%</t>
  </si>
  <si>
    <t>-148549446</t>
  </si>
  <si>
    <t>Objekt SO 01 - ÚT - ÚT,VZT,Plynoinstalace</t>
  </si>
  <si>
    <t xml:space="preserve">    723 - Zdravotechnika - vnitřní plynovod</t>
  </si>
  <si>
    <t xml:space="preserve">    751 - Vzduchotechnika</t>
  </si>
  <si>
    <t>HZS - Hodinové zúčtovací sazby</t>
  </si>
  <si>
    <t>24</t>
  </si>
  <si>
    <t>946112113</t>
  </si>
  <si>
    <t>Montáž pojízdných věží trubkových/dílcových š do 1,6 m dl do 3,2 m v do 3,5 m</t>
  </si>
  <si>
    <t>-2093428750</t>
  </si>
  <si>
    <t>946112115</t>
  </si>
  <si>
    <t>Montáž pojízdných věží trubkových/dílcových š do 1,6 m dl do 3,2 m v do 5,5 m</t>
  </si>
  <si>
    <t>-862562827</t>
  </si>
  <si>
    <t>548250540</t>
  </si>
  <si>
    <t>946112213</t>
  </si>
  <si>
    <t>Příplatek k pojízdným věžím š do 1,6 m dl do 3,2 m v do 3,5 m za první a ZKD den použití</t>
  </si>
  <si>
    <t>-358734444</t>
  </si>
  <si>
    <t>946112215</t>
  </si>
  <si>
    <t>Příplatek k pojízdným věžím š do 1,6 m dl do 3,2 m v do 5,5 m za první a ZKD den použití</t>
  </si>
  <si>
    <t>-682773255</t>
  </si>
  <si>
    <t>1319847351</t>
  </si>
  <si>
    <t>723</t>
  </si>
  <si>
    <t>Zdravotechnika - vnitřní plynovod</t>
  </si>
  <si>
    <t>723150367</t>
  </si>
  <si>
    <t>Chránička D 57x2,9 mm</t>
  </si>
  <si>
    <t>585557756</t>
  </si>
  <si>
    <t>723160204</t>
  </si>
  <si>
    <t>Přípojka k plynoměru spojované na závit bez ochozu G 1</t>
  </si>
  <si>
    <t>soubor</t>
  </si>
  <si>
    <t>-1619322971</t>
  </si>
  <si>
    <t>723160206</t>
  </si>
  <si>
    <t>Přípojka k plynoměru spojované na závit bez ochozu G 6/4</t>
  </si>
  <si>
    <t>-1371646946</t>
  </si>
  <si>
    <t>723160334</t>
  </si>
  <si>
    <t>Rozpěrka přípojek plynoměru G 1</t>
  </si>
  <si>
    <t>1707057324</t>
  </si>
  <si>
    <t>723160336</t>
  </si>
  <si>
    <t>Rozpěrka přípojek plynoměru G 6/4</t>
  </si>
  <si>
    <t>964367560</t>
  </si>
  <si>
    <t>723181023</t>
  </si>
  <si>
    <t>Potrubí měděné tvrdé spojované lisováním DN 20 ZTI</t>
  </si>
  <si>
    <t>732522125</t>
  </si>
  <si>
    <t>723181025</t>
  </si>
  <si>
    <t>Potrubí měděné tvrdé spojované lisováním DN 32 ZTI</t>
  </si>
  <si>
    <t>1728293805</t>
  </si>
  <si>
    <t>723181026</t>
  </si>
  <si>
    <t>Potrubí měděné tvrdé spojované lisováním DN 40 ZTI</t>
  </si>
  <si>
    <t>709944963</t>
  </si>
  <si>
    <t>723190104</t>
  </si>
  <si>
    <t>Přípojka plynovodní nerezová hadice G3/4 F x G3/4 F délky 75 cm spojovaná na závit</t>
  </si>
  <si>
    <t>1829912529</t>
  </si>
  <si>
    <t>723190252</t>
  </si>
  <si>
    <t>Výpustky plynovodní vedení a upevnění DN 20</t>
  </si>
  <si>
    <t>649635895</t>
  </si>
  <si>
    <t>723190901</t>
  </si>
  <si>
    <t>Uzavření,otevření plynovodního potrubí při opravě</t>
  </si>
  <si>
    <t>621191930</t>
  </si>
  <si>
    <t>723190907</t>
  </si>
  <si>
    <t>Odvzdušnění nebo napuštění plynovodního potrubí</t>
  </si>
  <si>
    <t>-386269876</t>
  </si>
  <si>
    <t>723190909</t>
  </si>
  <si>
    <t>Zkouška těsnosti potrubí plynovodního</t>
  </si>
  <si>
    <t>-917686068</t>
  </si>
  <si>
    <t>723190916</t>
  </si>
  <si>
    <t>Navaření odbočky na potrubí plynovodní DN 40</t>
  </si>
  <si>
    <t>-554416825</t>
  </si>
  <si>
    <t>23</t>
  </si>
  <si>
    <t>723214135</t>
  </si>
  <si>
    <t>Filtr plynový DN 40 PN 16 do 300°C těleso uhlíková ocel s vypouštěcí zátkou</t>
  </si>
  <si>
    <t>-1831887627</t>
  </si>
  <si>
    <t>723220222</t>
  </si>
  <si>
    <t>Šroubení přechodové G 3/4 M x D 20 s vnějším závitem</t>
  </si>
  <si>
    <t>1183505043</t>
  </si>
  <si>
    <t>723231163</t>
  </si>
  <si>
    <t>Kohout kulový přímý G 3/4 PN 42 do 185°C plnoprůtokový vnitřní závit těžká řada</t>
  </si>
  <si>
    <t>1386317318</t>
  </si>
  <si>
    <t>723231166</t>
  </si>
  <si>
    <t>Kohout kulový přímý G 1 1/2 PN 42 do 185°C plnoprůtokový vnitřní závit těžká řada</t>
  </si>
  <si>
    <t>-519109682</t>
  </si>
  <si>
    <t>723261914</t>
  </si>
  <si>
    <t>Montáž plynoměrů G-25 maximální průtok 40 m3/hod.</t>
  </si>
  <si>
    <t>950653956</t>
  </si>
  <si>
    <t>38822276</t>
  </si>
  <si>
    <t>plynoměr membránový Qmax 40 m3/h, PN 0,05 MPa, DN 50</t>
  </si>
  <si>
    <t>1743447376</t>
  </si>
  <si>
    <t>22</t>
  </si>
  <si>
    <t>998723202</t>
  </si>
  <si>
    <t>Přesun hmot procentní pro vnitřní plynovod v objektech v do 12 m</t>
  </si>
  <si>
    <t>-659864243</t>
  </si>
  <si>
    <t>751</t>
  </si>
  <si>
    <t>Vzduchotechnika</t>
  </si>
  <si>
    <t>37</t>
  </si>
  <si>
    <t>751111274</t>
  </si>
  <si>
    <t>Mtž ventilátoru základního D do 500 mm</t>
  </si>
  <si>
    <t>-476479064</t>
  </si>
  <si>
    <t>34</t>
  </si>
  <si>
    <t>751398035</t>
  </si>
  <si>
    <t>Mtž ventilační mřížky do dveří přes 0,200 m2</t>
  </si>
  <si>
    <t>-1484525660</t>
  </si>
  <si>
    <t>35</t>
  </si>
  <si>
    <t>42982405</t>
  </si>
  <si>
    <t xml:space="preserve">klapka regulační žaluziová Pz VZT </t>
  </si>
  <si>
    <t>2029020517</t>
  </si>
  <si>
    <t>36</t>
  </si>
  <si>
    <t>42917603</t>
  </si>
  <si>
    <t xml:space="preserve">Odtahový ventilátor IP55 70°C kanálový 230V </t>
  </si>
  <si>
    <t>-646573420</t>
  </si>
  <si>
    <t>41</t>
  </si>
  <si>
    <t>751572131</t>
  </si>
  <si>
    <t>Uchycení potrubí kruhového pomocí závěsu kotveného do trpézového plechu</t>
  </si>
  <si>
    <t>-1938748292</t>
  </si>
  <si>
    <t>40</t>
  </si>
  <si>
    <t>751581318</t>
  </si>
  <si>
    <t>Protipožární prostup stěnou čtyřhranného potrubí průřezu do 1,13 šířka spáry 25 mm</t>
  </si>
  <si>
    <t>-2078468274</t>
  </si>
  <si>
    <t>39</t>
  </si>
  <si>
    <t>751611131</t>
  </si>
  <si>
    <t>Příplatek za montáž vzduchotechnické jednotky s rekuperací tepla dodávané po částech</t>
  </si>
  <si>
    <t>-1171148184</t>
  </si>
  <si>
    <t>43</t>
  </si>
  <si>
    <t>751621112</t>
  </si>
  <si>
    <t>Montáž vytápěcí a větrací přívodní jednotky s ohřevem nástěnné s výměnou vzduchu přes 7000 m3/h</t>
  </si>
  <si>
    <t>-1504824518</t>
  </si>
  <si>
    <t>42</t>
  </si>
  <si>
    <t>Dodávka</t>
  </si>
  <si>
    <t xml:space="preserve">Teplovzdušná jednotka , včetně ovládání </t>
  </si>
  <si>
    <t>430952857</t>
  </si>
  <si>
    <t>HZS</t>
  </si>
  <si>
    <t>Hodinové zúčtovací sazby</t>
  </si>
  <si>
    <t>44</t>
  </si>
  <si>
    <t>Zaškolení obsluhy vytápěcích jednotek</t>
  </si>
  <si>
    <t>hod</t>
  </si>
  <si>
    <t>512</t>
  </si>
  <si>
    <t>-1921093483</t>
  </si>
  <si>
    <t>45</t>
  </si>
  <si>
    <t>Uvedení vytápěcích jednotek do provozu</t>
  </si>
  <si>
    <t>-342640547</t>
  </si>
  <si>
    <t>HZS3211</t>
  </si>
  <si>
    <t>Hodinová zúčtovací sazba montér vzduchotechniky a chlazení - uvedení do provozu</t>
  </si>
  <si>
    <t>1100677779</t>
  </si>
  <si>
    <t>31</t>
  </si>
  <si>
    <t>HZS4211</t>
  </si>
  <si>
    <t>Zaškolení obsluhy větrání</t>
  </si>
  <si>
    <t>2048008957</t>
  </si>
  <si>
    <t>HZS4212</t>
  </si>
  <si>
    <t>Hodinová zúčtovací sazba revizní technik specialista - Revize plynu</t>
  </si>
  <si>
    <t>608082087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</si>
</sst>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2" fillId="0" borderId="14" xfId="0" applyNumberFormat="1" applyFont="1" applyBorder="1" applyAlignment="1" applyProtection="1">
      <alignment horizontal="right" vertical="center"/>
    </xf>
    <xf numFmtId="4" fontId="12" fillId="0" borderId="0" xfId="0" applyNumberFormat="1" applyFont="1" applyBorder="1" applyAlignment="1" applyProtection="1">
      <alignment horizontal="right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1" fillId="0" borderId="0" xfId="0" applyNumberFormat="1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4" fontId="20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5.83" style="1" hidden="1" customWidth="1"/>
    <col min="49" max="49" width="25.83" style="1" hidden="1" customWidth="1"/>
    <col min="50" max="50" width="21.67" style="1" hidden="1" customWidth="1"/>
    <col min="51" max="51" width="21.67" style="1" hidden="1" customWidth="1"/>
    <col min="52" max="52" width="25" style="1" hidden="1" customWidth="1"/>
    <col min="53" max="53" width="25" style="1" hidden="1" customWidth="1"/>
    <col min="54" max="54" width="21.67" style="1" hidden="1" customWidth="1"/>
    <col min="55" max="55" width="19.17" style="1" hidden="1" customWidth="1"/>
    <col min="56" max="56" width="25" style="1" hidden="1" customWidth="1"/>
    <col min="57" max="57" width="21.67" style="1" hidden="1" customWidth="1"/>
    <col min="58" max="58" width="19.17" style="1" hidden="1" customWidth="1"/>
    <col min="59" max="59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5</v>
      </c>
      <c r="BV1" s="13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4" t="s">
        <v>7</v>
      </c>
      <c r="BT2" s="14" t="s">
        <v>8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9</v>
      </c>
      <c r="BT3" s="14" t="s">
        <v>10</v>
      </c>
    </row>
    <row r="4" s="1" customFormat="1" ht="24.96" customHeight="1">
      <c r="B4" s="18"/>
      <c r="C4" s="19"/>
      <c r="D4" s="20" t="s">
        <v>11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12</v>
      </c>
      <c r="BG4" s="22" t="s">
        <v>13</v>
      </c>
      <c r="BS4" s="14" t="s">
        <v>14</v>
      </c>
    </row>
    <row r="5" s="1" customFormat="1" ht="12" customHeight="1">
      <c r="B5" s="18"/>
      <c r="C5" s="19"/>
      <c r="D5" s="23" t="s">
        <v>15</v>
      </c>
      <c r="E5" s="19"/>
      <c r="F5" s="19"/>
      <c r="G5" s="19"/>
      <c r="H5" s="19"/>
      <c r="I5" s="19"/>
      <c r="J5" s="19"/>
      <c r="K5" s="24" t="s">
        <v>16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G5" s="25" t="s">
        <v>17</v>
      </c>
      <c r="BS5" s="14" t="s">
        <v>7</v>
      </c>
    </row>
    <row r="6" s="1" customFormat="1" ht="36.96" customHeight="1">
      <c r="B6" s="18"/>
      <c r="C6" s="19"/>
      <c r="D6" s="26" t="s">
        <v>18</v>
      </c>
      <c r="E6" s="19"/>
      <c r="F6" s="19"/>
      <c r="G6" s="19"/>
      <c r="H6" s="19"/>
      <c r="I6" s="19"/>
      <c r="J6" s="19"/>
      <c r="K6" s="27" t="s">
        <v>19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G6" s="28"/>
      <c r="BS6" s="14" t="s">
        <v>7</v>
      </c>
    </row>
    <row r="7" s="1" customFormat="1" ht="12" customHeight="1">
      <c r="B7" s="18"/>
      <c r="C7" s="19"/>
      <c r="D7" s="29" t="s">
        <v>20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21</v>
      </c>
      <c r="AL7" s="19"/>
      <c r="AM7" s="19"/>
      <c r="AN7" s="24" t="s">
        <v>1</v>
      </c>
      <c r="AO7" s="19"/>
      <c r="AP7" s="19"/>
      <c r="AQ7" s="19"/>
      <c r="AR7" s="17"/>
      <c r="BG7" s="28"/>
      <c r="BS7" s="14" t="s">
        <v>7</v>
      </c>
    </row>
    <row r="8" s="1" customFormat="1" ht="12" customHeight="1">
      <c r="B8" s="18"/>
      <c r="C8" s="19"/>
      <c r="D8" s="29" t="s">
        <v>22</v>
      </c>
      <c r="E8" s="19"/>
      <c r="F8" s="19"/>
      <c r="G8" s="19"/>
      <c r="H8" s="19"/>
      <c r="I8" s="19"/>
      <c r="J8" s="19"/>
      <c r="K8" s="24" t="s">
        <v>23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24</v>
      </c>
      <c r="AL8" s="19"/>
      <c r="AM8" s="19"/>
      <c r="AN8" s="30" t="s">
        <v>25</v>
      </c>
      <c r="AO8" s="19"/>
      <c r="AP8" s="19"/>
      <c r="AQ8" s="19"/>
      <c r="AR8" s="17"/>
      <c r="BG8" s="28"/>
      <c r="BS8" s="14" t="s">
        <v>7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G9" s="28"/>
      <c r="BS9" s="14" t="s">
        <v>7</v>
      </c>
    </row>
    <row r="10" s="1" customFormat="1" ht="12" customHeight="1">
      <c r="B10" s="18"/>
      <c r="C10" s="19"/>
      <c r="D10" s="29" t="s">
        <v>26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27</v>
      </c>
      <c r="AL10" s="19"/>
      <c r="AM10" s="19"/>
      <c r="AN10" s="24" t="s">
        <v>1</v>
      </c>
      <c r="AO10" s="19"/>
      <c r="AP10" s="19"/>
      <c r="AQ10" s="19"/>
      <c r="AR10" s="17"/>
      <c r="BG10" s="28"/>
      <c r="BS10" s="14" t="s">
        <v>7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1</v>
      </c>
      <c r="AO11" s="19"/>
      <c r="AP11" s="19"/>
      <c r="AQ11" s="19"/>
      <c r="AR11" s="17"/>
      <c r="BG11" s="28"/>
      <c r="BS11" s="14" t="s">
        <v>7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G12" s="28"/>
      <c r="BS12" s="14" t="s">
        <v>7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27</v>
      </c>
      <c r="AL13" s="19"/>
      <c r="AM13" s="19"/>
      <c r="AN13" s="31" t="s">
        <v>31</v>
      </c>
      <c r="AO13" s="19"/>
      <c r="AP13" s="19"/>
      <c r="AQ13" s="19"/>
      <c r="AR13" s="17"/>
      <c r="BG13" s="28"/>
      <c r="BS13" s="14" t="s">
        <v>7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31</v>
      </c>
      <c r="AO14" s="19"/>
      <c r="AP14" s="19"/>
      <c r="AQ14" s="19"/>
      <c r="AR14" s="17"/>
      <c r="BG14" s="28"/>
      <c r="BS14" s="14" t="s">
        <v>7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G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27</v>
      </c>
      <c r="AL16" s="19"/>
      <c r="AM16" s="19"/>
      <c r="AN16" s="24" t="s">
        <v>33</v>
      </c>
      <c r="AO16" s="19"/>
      <c r="AP16" s="19"/>
      <c r="AQ16" s="19"/>
      <c r="AR16" s="17"/>
      <c r="BG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</v>
      </c>
      <c r="AO17" s="19"/>
      <c r="AP17" s="19"/>
      <c r="AQ17" s="19"/>
      <c r="AR17" s="17"/>
      <c r="BG17" s="28"/>
      <c r="BS17" s="14" t="s">
        <v>5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G18" s="28"/>
      <c r="BS18" s="14" t="s">
        <v>9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27</v>
      </c>
      <c r="AL19" s="19"/>
      <c r="AM19" s="19"/>
      <c r="AN19" s="24" t="s">
        <v>33</v>
      </c>
      <c r="AO19" s="19"/>
      <c r="AP19" s="19"/>
      <c r="AQ19" s="19"/>
      <c r="AR19" s="17"/>
      <c r="BG19" s="28"/>
      <c r="BS19" s="14" t="s">
        <v>9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</v>
      </c>
      <c r="AO20" s="19"/>
      <c r="AP20" s="19"/>
      <c r="AQ20" s="19"/>
      <c r="AR20" s="17"/>
      <c r="BG20" s="28"/>
      <c r="BS20" s="14" t="s">
        <v>5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G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G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G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G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G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ROUND(AG94,0)</f>
        <v>0</v>
      </c>
      <c r="AL26" s="39"/>
      <c r="AM26" s="39"/>
      <c r="AN26" s="39"/>
      <c r="AO26" s="39"/>
      <c r="AP26" s="37"/>
      <c r="AQ26" s="37"/>
      <c r="AR26" s="41"/>
      <c r="BG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G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G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ROUND(BB94, 0)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ROUND(AX94, 0)</f>
        <v>0</v>
      </c>
      <c r="AL29" s="44"/>
      <c r="AM29" s="44"/>
      <c r="AN29" s="44"/>
      <c r="AO29" s="44"/>
      <c r="AP29" s="44"/>
      <c r="AQ29" s="44"/>
      <c r="AR29" s="47"/>
      <c r="BG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ROUND(BC94, 0)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ROUND(AY94, 0)</f>
        <v>0</v>
      </c>
      <c r="AL30" s="44"/>
      <c r="AM30" s="44"/>
      <c r="AN30" s="44"/>
      <c r="AO30" s="44"/>
      <c r="AP30" s="44"/>
      <c r="AQ30" s="44"/>
      <c r="AR30" s="47"/>
      <c r="BG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ROUND(BD94, 0)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G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ROUND(BE94, 0)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G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ROUND(BF94, 0)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G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G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G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G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G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G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G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G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G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G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G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G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G83" s="35"/>
    </row>
    <row r="84" s="4" customFormat="1" ht="12" customHeight="1">
      <c r="A84" s="4"/>
      <c r="B84" s="67"/>
      <c r="C84" s="29" t="s">
        <v>15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200214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G84" s="4"/>
    </row>
    <row r="85" s="5" customFormat="1" ht="36.96" customHeight="1">
      <c r="A85" s="5"/>
      <c r="B85" s="70"/>
      <c r="C85" s="71" t="s">
        <v>18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areálu společnosti PMB-ZOS s.r.o. , SO 01 Přístavba Haly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G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G86" s="35"/>
    </row>
    <row r="87" s="2" customFormat="1" ht="12" customHeight="1">
      <c r="A87" s="35"/>
      <c r="B87" s="36"/>
      <c r="C87" s="29" t="s">
        <v>22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Radvanice , parcelní č.2167/75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24</v>
      </c>
      <c r="AJ87" s="37"/>
      <c r="AK87" s="37"/>
      <c r="AL87" s="37"/>
      <c r="AM87" s="76" t="str">
        <f>IF(AN8= "","",AN8)</f>
        <v>14. 2. 2020</v>
      </c>
      <c r="AN87" s="76"/>
      <c r="AO87" s="37"/>
      <c r="AP87" s="37"/>
      <c r="AQ87" s="37"/>
      <c r="AR87" s="41"/>
      <c r="BG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G88" s="35"/>
    </row>
    <row r="89" s="2" customFormat="1" ht="15.15" customHeight="1">
      <c r="A89" s="35"/>
      <c r="B89" s="36"/>
      <c r="C89" s="29" t="s">
        <v>26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PMB-ZOS s.r.o. , Krištofova 1443/27, Radvanice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>Ing. Jan Řehoř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0"/>
      <c r="BE89" s="80"/>
      <c r="BF89" s="81"/>
      <c r="BG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Ing.Jan Řehoř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4"/>
      <c r="BE90" s="84"/>
      <c r="BF90" s="85"/>
      <c r="BG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8"/>
      <c r="BE91" s="88"/>
      <c r="BF91" s="89"/>
      <c r="BG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8" t="s">
        <v>75</v>
      </c>
      <c r="BE92" s="98" t="s">
        <v>76</v>
      </c>
      <c r="BF92" s="99" t="s">
        <v>77</v>
      </c>
      <c r="BG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1"/>
      <c r="BE93" s="101"/>
      <c r="BF93" s="102"/>
      <c r="BG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ROUND(SUM(AG95:AG96),0)</f>
        <v>0</v>
      </c>
      <c r="AH94" s="106"/>
      <c r="AI94" s="106"/>
      <c r="AJ94" s="106"/>
      <c r="AK94" s="106"/>
      <c r="AL94" s="106"/>
      <c r="AM94" s="106"/>
      <c r="AN94" s="107">
        <f>SUM(AG94,AV94)</f>
        <v>0</v>
      </c>
      <c r="AO94" s="107"/>
      <c r="AP94" s="107"/>
      <c r="AQ94" s="108" t="s">
        <v>1</v>
      </c>
      <c r="AR94" s="109"/>
      <c r="AS94" s="110">
        <f>ROUND(SUM(AS95:AS96),0)</f>
        <v>0</v>
      </c>
      <c r="AT94" s="111">
        <f>ROUND(SUM(AT95:AT96),0)</f>
        <v>0</v>
      </c>
      <c r="AU94" s="112">
        <f>ROUND(SUM(AU95:AU96),0)</f>
        <v>0</v>
      </c>
      <c r="AV94" s="112">
        <f>ROUND(SUM(AX94:AY94),0)</f>
        <v>0</v>
      </c>
      <c r="AW94" s="113">
        <f>ROUND(SUM(AW95:AW96),5)</f>
        <v>0</v>
      </c>
      <c r="AX94" s="112">
        <f>ROUND(BB94*L29,0)</f>
        <v>0</v>
      </c>
      <c r="AY94" s="112">
        <f>ROUND(BC94*L30,0)</f>
        <v>0</v>
      </c>
      <c r="AZ94" s="112">
        <f>ROUND(BD94*L29,0)</f>
        <v>0</v>
      </c>
      <c r="BA94" s="112">
        <f>ROUND(BE94*L30,0)</f>
        <v>0</v>
      </c>
      <c r="BB94" s="112">
        <f>ROUND(SUM(BB95:BB96),0)</f>
        <v>0</v>
      </c>
      <c r="BC94" s="112">
        <f>ROUND(SUM(BC95:BC96),0)</f>
        <v>0</v>
      </c>
      <c r="BD94" s="112">
        <f>ROUND(SUM(BD95:BD96),0)</f>
        <v>0</v>
      </c>
      <c r="BE94" s="112">
        <f>ROUND(SUM(BE95:BE96),0)</f>
        <v>0</v>
      </c>
      <c r="BF94" s="114">
        <f>ROUND(SUM(BF95:BF96),0)</f>
        <v>0</v>
      </c>
      <c r="BG94" s="6"/>
      <c r="BS94" s="115" t="s">
        <v>79</v>
      </c>
      <c r="BT94" s="115" t="s">
        <v>80</v>
      </c>
      <c r="BU94" s="116" t="s">
        <v>81</v>
      </c>
      <c r="BV94" s="115" t="s">
        <v>82</v>
      </c>
      <c r="BW94" s="115" t="s">
        <v>6</v>
      </c>
      <c r="BX94" s="115" t="s">
        <v>83</v>
      </c>
      <c r="CL94" s="115" t="s">
        <v>1</v>
      </c>
    </row>
    <row r="95" s="7" customFormat="1" ht="27" customHeight="1">
      <c r="A95" s="117" t="s">
        <v>84</v>
      </c>
      <c r="B95" s="118"/>
      <c r="C95" s="119"/>
      <c r="D95" s="120" t="s">
        <v>85</v>
      </c>
      <c r="E95" s="120"/>
      <c r="F95" s="120"/>
      <c r="G95" s="120"/>
      <c r="H95" s="120"/>
      <c r="I95" s="121"/>
      <c r="J95" s="120" t="s">
        <v>86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'Objekt SO 01 - ZTI dešťov...'!K32</f>
        <v>0</v>
      </c>
      <c r="AH95" s="121"/>
      <c r="AI95" s="121"/>
      <c r="AJ95" s="121"/>
      <c r="AK95" s="121"/>
      <c r="AL95" s="121"/>
      <c r="AM95" s="121"/>
      <c r="AN95" s="122">
        <f>SUM(AG95,AV95)</f>
        <v>0</v>
      </c>
      <c r="AO95" s="121"/>
      <c r="AP95" s="121"/>
      <c r="AQ95" s="123" t="s">
        <v>87</v>
      </c>
      <c r="AR95" s="124"/>
      <c r="AS95" s="125">
        <f>'Objekt SO 01 - ZTI dešťov...'!K30</f>
        <v>0</v>
      </c>
      <c r="AT95" s="126">
        <f>'Objekt SO 01 - ZTI dešťov...'!K31</f>
        <v>0</v>
      </c>
      <c r="AU95" s="126">
        <v>0</v>
      </c>
      <c r="AV95" s="126">
        <f>ROUND(SUM(AX95:AY95),0)</f>
        <v>0</v>
      </c>
      <c r="AW95" s="127">
        <f>'Objekt SO 01 - ZTI dešťov...'!T122</f>
        <v>0</v>
      </c>
      <c r="AX95" s="126">
        <f>'Objekt SO 01 - ZTI dešťov...'!K35</f>
        <v>0</v>
      </c>
      <c r="AY95" s="126">
        <f>'Objekt SO 01 - ZTI dešťov...'!K36</f>
        <v>0</v>
      </c>
      <c r="AZ95" s="126">
        <f>'Objekt SO 01 - ZTI dešťov...'!K37</f>
        <v>0</v>
      </c>
      <c r="BA95" s="126">
        <f>'Objekt SO 01 - ZTI dešťov...'!K38</f>
        <v>0</v>
      </c>
      <c r="BB95" s="126">
        <f>'Objekt SO 01 - ZTI dešťov...'!F35</f>
        <v>0</v>
      </c>
      <c r="BC95" s="126">
        <f>'Objekt SO 01 - ZTI dešťov...'!F36</f>
        <v>0</v>
      </c>
      <c r="BD95" s="126">
        <f>'Objekt SO 01 - ZTI dešťov...'!F37</f>
        <v>0</v>
      </c>
      <c r="BE95" s="126">
        <f>'Objekt SO 01 - ZTI dešťov...'!F38</f>
        <v>0</v>
      </c>
      <c r="BF95" s="128">
        <f>'Objekt SO 01 - ZTI dešťov...'!F39</f>
        <v>0</v>
      </c>
      <c r="BG95" s="7"/>
      <c r="BT95" s="129" t="s">
        <v>9</v>
      </c>
      <c r="BV95" s="129" t="s">
        <v>82</v>
      </c>
      <c r="BW95" s="129" t="s">
        <v>88</v>
      </c>
      <c r="BX95" s="129" t="s">
        <v>6</v>
      </c>
      <c r="CL95" s="129" t="s">
        <v>1</v>
      </c>
      <c r="CM95" s="129" t="s">
        <v>89</v>
      </c>
    </row>
    <row r="96" s="7" customFormat="1" ht="40.5" customHeight="1">
      <c r="A96" s="117" t="s">
        <v>84</v>
      </c>
      <c r="B96" s="118"/>
      <c r="C96" s="119"/>
      <c r="D96" s="120" t="s">
        <v>90</v>
      </c>
      <c r="E96" s="120"/>
      <c r="F96" s="120"/>
      <c r="G96" s="120"/>
      <c r="H96" s="120"/>
      <c r="I96" s="121"/>
      <c r="J96" s="120" t="s">
        <v>91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'Objekt SO 01 - ÚT - ÚT,VZ...'!K32</f>
        <v>0</v>
      </c>
      <c r="AH96" s="121"/>
      <c r="AI96" s="121"/>
      <c r="AJ96" s="121"/>
      <c r="AK96" s="121"/>
      <c r="AL96" s="121"/>
      <c r="AM96" s="121"/>
      <c r="AN96" s="122">
        <f>SUM(AG96,AV96)</f>
        <v>0</v>
      </c>
      <c r="AO96" s="121"/>
      <c r="AP96" s="121"/>
      <c r="AQ96" s="123" t="s">
        <v>87</v>
      </c>
      <c r="AR96" s="124"/>
      <c r="AS96" s="130">
        <f>'Objekt SO 01 - ÚT - ÚT,VZ...'!K30</f>
        <v>0</v>
      </c>
      <c r="AT96" s="131">
        <f>'Objekt SO 01 - ÚT - ÚT,VZ...'!K31</f>
        <v>0</v>
      </c>
      <c r="AU96" s="131">
        <v>0</v>
      </c>
      <c r="AV96" s="131">
        <f>ROUND(SUM(AX96:AY96),0)</f>
        <v>0</v>
      </c>
      <c r="AW96" s="132">
        <f>'Objekt SO 01 - ÚT - ÚT,VZ...'!T122</f>
        <v>0</v>
      </c>
      <c r="AX96" s="131">
        <f>'Objekt SO 01 - ÚT - ÚT,VZ...'!K35</f>
        <v>0</v>
      </c>
      <c r="AY96" s="131">
        <f>'Objekt SO 01 - ÚT - ÚT,VZ...'!K36</f>
        <v>0</v>
      </c>
      <c r="AZ96" s="131">
        <f>'Objekt SO 01 - ÚT - ÚT,VZ...'!K37</f>
        <v>0</v>
      </c>
      <c r="BA96" s="131">
        <f>'Objekt SO 01 - ÚT - ÚT,VZ...'!K38</f>
        <v>0</v>
      </c>
      <c r="BB96" s="131">
        <f>'Objekt SO 01 - ÚT - ÚT,VZ...'!F35</f>
        <v>0</v>
      </c>
      <c r="BC96" s="131">
        <f>'Objekt SO 01 - ÚT - ÚT,VZ...'!F36</f>
        <v>0</v>
      </c>
      <c r="BD96" s="131">
        <f>'Objekt SO 01 - ÚT - ÚT,VZ...'!F37</f>
        <v>0</v>
      </c>
      <c r="BE96" s="131">
        <f>'Objekt SO 01 - ÚT - ÚT,VZ...'!F38</f>
        <v>0</v>
      </c>
      <c r="BF96" s="133">
        <f>'Objekt SO 01 - ÚT - ÚT,VZ...'!F39</f>
        <v>0</v>
      </c>
      <c r="BG96" s="7"/>
      <c r="BT96" s="129" t="s">
        <v>9</v>
      </c>
      <c r="BV96" s="129" t="s">
        <v>82</v>
      </c>
      <c r="BW96" s="129" t="s">
        <v>92</v>
      </c>
      <c r="BX96" s="129" t="s">
        <v>6</v>
      </c>
      <c r="CL96" s="129" t="s">
        <v>1</v>
      </c>
      <c r="CM96" s="129" t="s">
        <v>89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  <c r="BF98" s="35"/>
      <c r="BG98" s="35"/>
    </row>
  </sheetData>
  <sheetProtection sheet="1" formatColumns="0" formatRows="0" objects="1" scenarios="1" spinCount="100000" saltValue="k6OwDv9827x8udGumdMR5Wu+VBM3chhjLtqe3A1qqbMxLqugG5eGxypuLabubLdm09Qn/6vCNyvDVp7K0M2vUA==" hashValue="CNQ7f3JpJAJ2rVHEvIgI2pC2aRhjjrqJcPP0uLNeHJ1zm7zPiy0VqIw0nf6liYoBvcYFlAvWTJhGAVGTLzufVQ==" algorithmName="SHA-512" password="828C"/>
  <mergeCells count="46">
    <mergeCell ref="W31:AE31"/>
    <mergeCell ref="BG5:BG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G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Objekt SO 01 - ZTI dešťov...'!C2" display="/"/>
    <hyperlink ref="A96" location="'Objekt SO 01 - ÚT - ÚT,V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4" customWidth="1"/>
    <col min="10" max="10" width="20.17" style="134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4"/>
      <c r="J2" s="13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88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7"/>
      <c r="K3" s="136"/>
      <c r="L3" s="136"/>
      <c r="M3" s="17"/>
      <c r="AT3" s="14" t="s">
        <v>89</v>
      </c>
    </row>
    <row r="4" hidden="1" s="1" customFormat="1" ht="24.96" customHeight="1">
      <c r="B4" s="17"/>
      <c r="D4" s="138" t="s">
        <v>93</v>
      </c>
      <c r="I4" s="134"/>
      <c r="J4" s="134"/>
      <c r="M4" s="17"/>
      <c r="N4" s="139" t="s">
        <v>12</v>
      </c>
      <c r="AT4" s="14" t="s">
        <v>4</v>
      </c>
    </row>
    <row r="5" hidden="1" s="1" customFormat="1" ht="6.96" customHeight="1">
      <c r="B5" s="17"/>
      <c r="I5" s="134"/>
      <c r="J5" s="134"/>
      <c r="M5" s="17"/>
    </row>
    <row r="6" hidden="1" s="1" customFormat="1" ht="12" customHeight="1">
      <c r="B6" s="17"/>
      <c r="D6" s="140" t="s">
        <v>18</v>
      </c>
      <c r="I6" s="134"/>
      <c r="J6" s="134"/>
      <c r="M6" s="17"/>
    </row>
    <row r="7" hidden="1" s="1" customFormat="1" ht="16.5" customHeight="1">
      <c r="B7" s="17"/>
      <c r="E7" s="141" t="str">
        <f>'Rekapitulace stavby'!K6</f>
        <v>Rekonstrukce areálu společnosti PMB-ZOS s.r.o. , SO 01 Přístavba Haly</v>
      </c>
      <c r="F7" s="140"/>
      <c r="G7" s="140"/>
      <c r="H7" s="140"/>
      <c r="I7" s="134"/>
      <c r="J7" s="134"/>
      <c r="M7" s="17"/>
    </row>
    <row r="8" hidden="1" s="2" customFormat="1" ht="12" customHeight="1">
      <c r="A8" s="35"/>
      <c r="B8" s="41"/>
      <c r="C8" s="35"/>
      <c r="D8" s="140" t="s">
        <v>94</v>
      </c>
      <c r="E8" s="35"/>
      <c r="F8" s="35"/>
      <c r="G8" s="35"/>
      <c r="H8" s="35"/>
      <c r="I8" s="142"/>
      <c r="J8" s="142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3" t="s">
        <v>95</v>
      </c>
      <c r="F9" s="35"/>
      <c r="G9" s="35"/>
      <c r="H9" s="35"/>
      <c r="I9" s="142"/>
      <c r="J9" s="142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2"/>
      <c r="J10" s="142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40" t="s">
        <v>20</v>
      </c>
      <c r="E11" s="35"/>
      <c r="F11" s="144" t="s">
        <v>1</v>
      </c>
      <c r="G11" s="35"/>
      <c r="H11" s="35"/>
      <c r="I11" s="145" t="s">
        <v>21</v>
      </c>
      <c r="J11" s="146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0" t="s">
        <v>22</v>
      </c>
      <c r="E12" s="35"/>
      <c r="F12" s="144" t="s">
        <v>23</v>
      </c>
      <c r="G12" s="35"/>
      <c r="H12" s="35"/>
      <c r="I12" s="145" t="s">
        <v>24</v>
      </c>
      <c r="J12" s="147" t="str">
        <f>'Rekapitulace stavby'!AN8</f>
        <v>14. 2. 2020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2"/>
      <c r="J13" s="142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0" t="s">
        <v>26</v>
      </c>
      <c r="E14" s="35"/>
      <c r="F14" s="35"/>
      <c r="G14" s="35"/>
      <c r="H14" s="35"/>
      <c r="I14" s="145" t="s">
        <v>27</v>
      </c>
      <c r="J14" s="146" t="s">
        <v>1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4" t="s">
        <v>28</v>
      </c>
      <c r="F15" s="35"/>
      <c r="G15" s="35"/>
      <c r="H15" s="35"/>
      <c r="I15" s="145" t="s">
        <v>29</v>
      </c>
      <c r="J15" s="146" t="s">
        <v>1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2"/>
      <c r="J16" s="142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40" t="s">
        <v>30</v>
      </c>
      <c r="E17" s="35"/>
      <c r="F17" s="35"/>
      <c r="G17" s="35"/>
      <c r="H17" s="35"/>
      <c r="I17" s="145" t="s">
        <v>27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4"/>
      <c r="G18" s="144"/>
      <c r="H18" s="144"/>
      <c r="I18" s="145" t="s">
        <v>29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2"/>
      <c r="J19" s="142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40" t="s">
        <v>32</v>
      </c>
      <c r="E20" s="35"/>
      <c r="F20" s="35"/>
      <c r="G20" s="35"/>
      <c r="H20" s="35"/>
      <c r="I20" s="145" t="s">
        <v>27</v>
      </c>
      <c r="J20" s="146" t="s">
        <v>33</v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4" t="s">
        <v>34</v>
      </c>
      <c r="F21" s="35"/>
      <c r="G21" s="35"/>
      <c r="H21" s="35"/>
      <c r="I21" s="145" t="s">
        <v>29</v>
      </c>
      <c r="J21" s="146" t="s">
        <v>1</v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2"/>
      <c r="J22" s="142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40" t="s">
        <v>35</v>
      </c>
      <c r="E23" s="35"/>
      <c r="F23" s="35"/>
      <c r="G23" s="35"/>
      <c r="H23" s="35"/>
      <c r="I23" s="145" t="s">
        <v>27</v>
      </c>
      <c r="J23" s="146" t="s">
        <v>33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4" t="s">
        <v>36</v>
      </c>
      <c r="F24" s="35"/>
      <c r="G24" s="35"/>
      <c r="H24" s="35"/>
      <c r="I24" s="145" t="s">
        <v>29</v>
      </c>
      <c r="J24" s="146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2"/>
      <c r="J25" s="142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40" t="s">
        <v>37</v>
      </c>
      <c r="E26" s="35"/>
      <c r="F26" s="35"/>
      <c r="G26" s="35"/>
      <c r="H26" s="35"/>
      <c r="I26" s="142"/>
      <c r="J26" s="142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51"/>
      <c r="K27" s="148"/>
      <c r="L27" s="148"/>
      <c r="M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2"/>
      <c r="J28" s="142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3"/>
      <c r="E29" s="153"/>
      <c r="F29" s="153"/>
      <c r="G29" s="153"/>
      <c r="H29" s="153"/>
      <c r="I29" s="154"/>
      <c r="J29" s="154"/>
      <c r="K29" s="153"/>
      <c r="L29" s="153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>
      <c r="A30" s="35"/>
      <c r="B30" s="41"/>
      <c r="C30" s="35"/>
      <c r="D30" s="35"/>
      <c r="E30" s="140" t="s">
        <v>96</v>
      </c>
      <c r="F30" s="35"/>
      <c r="G30" s="35"/>
      <c r="H30" s="35"/>
      <c r="I30" s="142"/>
      <c r="J30" s="142"/>
      <c r="K30" s="155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>
      <c r="A31" s="35"/>
      <c r="B31" s="41"/>
      <c r="C31" s="35"/>
      <c r="D31" s="35"/>
      <c r="E31" s="140" t="s">
        <v>97</v>
      </c>
      <c r="F31" s="35"/>
      <c r="G31" s="35"/>
      <c r="H31" s="35"/>
      <c r="I31" s="142"/>
      <c r="J31" s="142"/>
      <c r="K31" s="155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38</v>
      </c>
      <c r="E32" s="35"/>
      <c r="F32" s="35"/>
      <c r="G32" s="35"/>
      <c r="H32" s="35"/>
      <c r="I32" s="142"/>
      <c r="J32" s="142"/>
      <c r="K32" s="157">
        <f>ROUND(K122, 0)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3"/>
      <c r="E33" s="153"/>
      <c r="F33" s="153"/>
      <c r="G33" s="153"/>
      <c r="H33" s="153"/>
      <c r="I33" s="154"/>
      <c r="J33" s="154"/>
      <c r="K33" s="153"/>
      <c r="L33" s="153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40</v>
      </c>
      <c r="G34" s="35"/>
      <c r="H34" s="35"/>
      <c r="I34" s="159" t="s">
        <v>39</v>
      </c>
      <c r="J34" s="142"/>
      <c r="K34" s="158" t="s">
        <v>41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42</v>
      </c>
      <c r="E35" s="140" t="s">
        <v>43</v>
      </c>
      <c r="F35" s="155">
        <f>ROUND((SUM(BE122:BE154)),  0)</f>
        <v>0</v>
      </c>
      <c r="G35" s="35"/>
      <c r="H35" s="35"/>
      <c r="I35" s="161">
        <v>0.20999999999999999</v>
      </c>
      <c r="J35" s="142"/>
      <c r="K35" s="155">
        <f>ROUND(((SUM(BE122:BE154))*I35),  0)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0" t="s">
        <v>44</v>
      </c>
      <c r="F36" s="155">
        <f>ROUND((SUM(BF122:BF154)),  0)</f>
        <v>0</v>
      </c>
      <c r="G36" s="35"/>
      <c r="H36" s="35"/>
      <c r="I36" s="161">
        <v>0.14999999999999999</v>
      </c>
      <c r="J36" s="142"/>
      <c r="K36" s="155">
        <f>ROUND(((SUM(BF122:BF154))*I36),  0)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0" t="s">
        <v>45</v>
      </c>
      <c r="F37" s="155">
        <f>ROUND((SUM(BG122:BG154)),  0)</f>
        <v>0</v>
      </c>
      <c r="G37" s="35"/>
      <c r="H37" s="35"/>
      <c r="I37" s="161">
        <v>0.20999999999999999</v>
      </c>
      <c r="J37" s="142"/>
      <c r="K37" s="155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0" t="s">
        <v>46</v>
      </c>
      <c r="F38" s="155">
        <f>ROUND((SUM(BH122:BH154)),  0)</f>
        <v>0</v>
      </c>
      <c r="G38" s="35"/>
      <c r="H38" s="35"/>
      <c r="I38" s="161">
        <v>0.14999999999999999</v>
      </c>
      <c r="J38" s="142"/>
      <c r="K38" s="155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0" t="s">
        <v>47</v>
      </c>
      <c r="F39" s="155">
        <f>ROUND((SUM(BI122:BI154)),  0)</f>
        <v>0</v>
      </c>
      <c r="G39" s="35"/>
      <c r="H39" s="35"/>
      <c r="I39" s="161">
        <v>0</v>
      </c>
      <c r="J39" s="142"/>
      <c r="K39" s="155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42"/>
      <c r="J40" s="142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7"/>
      <c r="J41" s="167"/>
      <c r="K41" s="168">
        <f>SUM(K32:K39)</f>
        <v>0</v>
      </c>
      <c r="L41" s="169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42"/>
      <c r="J42" s="142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I43" s="134"/>
      <c r="J43" s="134"/>
      <c r="M43" s="17"/>
    </row>
    <row r="44" hidden="1" s="1" customFormat="1" ht="14.4" customHeight="1">
      <c r="B44" s="17"/>
      <c r="I44" s="134"/>
      <c r="J44" s="134"/>
      <c r="M44" s="17"/>
    </row>
    <row r="45" hidden="1" s="1" customFormat="1" ht="14.4" customHeight="1">
      <c r="B45" s="17"/>
      <c r="I45" s="134"/>
      <c r="J45" s="134"/>
      <c r="M45" s="17"/>
    </row>
    <row r="46" hidden="1" s="1" customFormat="1" ht="14.4" customHeight="1">
      <c r="B46" s="17"/>
      <c r="I46" s="134"/>
      <c r="J46" s="134"/>
      <c r="M46" s="17"/>
    </row>
    <row r="47" hidden="1" s="1" customFormat="1" ht="14.4" customHeight="1">
      <c r="B47" s="17"/>
      <c r="I47" s="134"/>
      <c r="J47" s="134"/>
      <c r="M47" s="17"/>
    </row>
    <row r="48" hidden="1" s="1" customFormat="1" ht="14.4" customHeight="1">
      <c r="B48" s="17"/>
      <c r="I48" s="134"/>
      <c r="J48" s="134"/>
      <c r="M48" s="17"/>
    </row>
    <row r="49" hidden="1" s="1" customFormat="1" ht="14.4" customHeight="1">
      <c r="B49" s="17"/>
      <c r="I49" s="134"/>
      <c r="J49" s="134"/>
      <c r="M49" s="17"/>
    </row>
    <row r="50" hidden="1" s="2" customFormat="1" ht="14.4" customHeight="1">
      <c r="B50" s="60"/>
      <c r="D50" s="170" t="s">
        <v>51</v>
      </c>
      <c r="E50" s="171"/>
      <c r="F50" s="171"/>
      <c r="G50" s="170" t="s">
        <v>52</v>
      </c>
      <c r="H50" s="171"/>
      <c r="I50" s="172"/>
      <c r="J50" s="172"/>
      <c r="K50" s="171"/>
      <c r="L50" s="171"/>
      <c r="M50" s="60"/>
    </row>
    <row r="51" hidden="1">
      <c r="B51" s="17"/>
      <c r="M51" s="17"/>
    </row>
    <row r="52" hidden="1">
      <c r="B52" s="17"/>
      <c r="M52" s="17"/>
    </row>
    <row r="53" hidden="1">
      <c r="B53" s="17"/>
      <c r="M53" s="17"/>
    </row>
    <row r="54" hidden="1">
      <c r="B54" s="17"/>
      <c r="M54" s="17"/>
    </row>
    <row r="55" hidden="1">
      <c r="B55" s="17"/>
      <c r="M55" s="17"/>
    </row>
    <row r="56" hidden="1">
      <c r="B56" s="17"/>
      <c r="M56" s="17"/>
    </row>
    <row r="57" hidden="1">
      <c r="B57" s="17"/>
      <c r="M57" s="17"/>
    </row>
    <row r="58" hidden="1">
      <c r="B58" s="17"/>
      <c r="M58" s="17"/>
    </row>
    <row r="59" hidden="1">
      <c r="B59" s="17"/>
      <c r="M59" s="17"/>
    </row>
    <row r="60" hidden="1">
      <c r="B60" s="17"/>
      <c r="M60" s="17"/>
    </row>
    <row r="61" hidden="1" s="2" customFormat="1">
      <c r="A61" s="35"/>
      <c r="B61" s="41"/>
      <c r="C61" s="35"/>
      <c r="D61" s="173" t="s">
        <v>53</v>
      </c>
      <c r="E61" s="174"/>
      <c r="F61" s="175" t="s">
        <v>54</v>
      </c>
      <c r="G61" s="173" t="s">
        <v>53</v>
      </c>
      <c r="H61" s="174"/>
      <c r="I61" s="176"/>
      <c r="J61" s="177" t="s">
        <v>54</v>
      </c>
      <c r="K61" s="174"/>
      <c r="L61" s="17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M62" s="17"/>
    </row>
    <row r="63" hidden="1">
      <c r="B63" s="17"/>
      <c r="M63" s="17"/>
    </row>
    <row r="64" hidden="1">
      <c r="B64" s="17"/>
      <c r="M64" s="17"/>
    </row>
    <row r="65" hidden="1" s="2" customFormat="1">
      <c r="A65" s="35"/>
      <c r="B65" s="41"/>
      <c r="C65" s="35"/>
      <c r="D65" s="170" t="s">
        <v>55</v>
      </c>
      <c r="E65" s="178"/>
      <c r="F65" s="178"/>
      <c r="G65" s="170" t="s">
        <v>56</v>
      </c>
      <c r="H65" s="178"/>
      <c r="I65" s="179"/>
      <c r="J65" s="179"/>
      <c r="K65" s="178"/>
      <c r="L65" s="178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M66" s="17"/>
    </row>
    <row r="67" hidden="1">
      <c r="B67" s="17"/>
      <c r="M67" s="17"/>
    </row>
    <row r="68" hidden="1">
      <c r="B68" s="17"/>
      <c r="M68" s="17"/>
    </row>
    <row r="69" hidden="1">
      <c r="B69" s="17"/>
      <c r="M69" s="17"/>
    </row>
    <row r="70" hidden="1">
      <c r="B70" s="17"/>
      <c r="M70" s="17"/>
    </row>
    <row r="71" hidden="1">
      <c r="B71" s="17"/>
      <c r="M71" s="17"/>
    </row>
    <row r="72" hidden="1">
      <c r="B72" s="17"/>
      <c r="M72" s="17"/>
    </row>
    <row r="73" hidden="1">
      <c r="B73" s="17"/>
      <c r="M73" s="17"/>
    </row>
    <row r="74" hidden="1">
      <c r="B74" s="17"/>
      <c r="M74" s="17"/>
    </row>
    <row r="75" hidden="1">
      <c r="B75" s="17"/>
      <c r="M75" s="17"/>
    </row>
    <row r="76" hidden="1" s="2" customFormat="1">
      <c r="A76" s="35"/>
      <c r="B76" s="41"/>
      <c r="C76" s="35"/>
      <c r="D76" s="173" t="s">
        <v>53</v>
      </c>
      <c r="E76" s="174"/>
      <c r="F76" s="175" t="s">
        <v>54</v>
      </c>
      <c r="G76" s="173" t="s">
        <v>53</v>
      </c>
      <c r="H76" s="174"/>
      <c r="I76" s="176"/>
      <c r="J76" s="177" t="s">
        <v>54</v>
      </c>
      <c r="K76" s="174"/>
      <c r="L76" s="17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2"/>
      <c r="J77" s="182"/>
      <c r="K77" s="181"/>
      <c r="L77" s="181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3"/>
      <c r="C81" s="184"/>
      <c r="D81" s="184"/>
      <c r="E81" s="184"/>
      <c r="F81" s="184"/>
      <c r="G81" s="184"/>
      <c r="H81" s="184"/>
      <c r="I81" s="185"/>
      <c r="J81" s="185"/>
      <c r="K81" s="184"/>
      <c r="L81" s="184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142"/>
      <c r="J82" s="142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2"/>
      <c r="J83" s="142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18</v>
      </c>
      <c r="D84" s="37"/>
      <c r="E84" s="37"/>
      <c r="F84" s="37"/>
      <c r="G84" s="37"/>
      <c r="H84" s="37"/>
      <c r="I84" s="142"/>
      <c r="J84" s="142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6" t="str">
        <f>E7</f>
        <v>Rekonstrukce areálu společnosti PMB-ZOS s.r.o. , SO 01 Přístavba Haly</v>
      </c>
      <c r="F85" s="29"/>
      <c r="G85" s="29"/>
      <c r="H85" s="29"/>
      <c r="I85" s="142"/>
      <c r="J85" s="142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142"/>
      <c r="J86" s="142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Objekt SO 01 - ZTI dešťové vody</v>
      </c>
      <c r="F87" s="37"/>
      <c r="G87" s="37"/>
      <c r="H87" s="37"/>
      <c r="I87" s="142"/>
      <c r="J87" s="142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2"/>
      <c r="J88" s="142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22</v>
      </c>
      <c r="D89" s="37"/>
      <c r="E89" s="37"/>
      <c r="F89" s="24" t="str">
        <f>F12</f>
        <v>Radvanice , parcelní č.2167/75</v>
      </c>
      <c r="G89" s="37"/>
      <c r="H89" s="37"/>
      <c r="I89" s="145" t="s">
        <v>24</v>
      </c>
      <c r="J89" s="147" t="str">
        <f>IF(J12="","",J12)</f>
        <v>14. 2. 2020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2"/>
      <c r="J90" s="142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26</v>
      </c>
      <c r="D91" s="37"/>
      <c r="E91" s="37"/>
      <c r="F91" s="24" t="str">
        <f>E15</f>
        <v>PMB-ZOS s.r.o. , Krištofova 1443/27, Radvanice</v>
      </c>
      <c r="G91" s="37"/>
      <c r="H91" s="37"/>
      <c r="I91" s="145" t="s">
        <v>32</v>
      </c>
      <c r="J91" s="187" t="str">
        <f>E21</f>
        <v>Ing. Jan Řehoř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5" t="s">
        <v>35</v>
      </c>
      <c r="J92" s="187" t="str">
        <f>E24</f>
        <v>Ing.Jan Řehoř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2"/>
      <c r="J93" s="142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8" t="s">
        <v>99</v>
      </c>
      <c r="D94" s="189"/>
      <c r="E94" s="189"/>
      <c r="F94" s="189"/>
      <c r="G94" s="189"/>
      <c r="H94" s="189"/>
      <c r="I94" s="190" t="s">
        <v>100</v>
      </c>
      <c r="J94" s="190" t="s">
        <v>101</v>
      </c>
      <c r="K94" s="191" t="s">
        <v>102</v>
      </c>
      <c r="L94" s="189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2"/>
      <c r="J95" s="142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2" t="s">
        <v>103</v>
      </c>
      <c r="D96" s="37"/>
      <c r="E96" s="37"/>
      <c r="F96" s="37"/>
      <c r="G96" s="37"/>
      <c r="H96" s="37"/>
      <c r="I96" s="193">
        <f>Q122</f>
        <v>0</v>
      </c>
      <c r="J96" s="193">
        <f>R122</f>
        <v>0</v>
      </c>
      <c r="K96" s="107">
        <f>K122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hidden="1" s="9" customFormat="1" ht="24.96" customHeight="1">
      <c r="A97" s="9"/>
      <c r="B97" s="194"/>
      <c r="C97" s="195"/>
      <c r="D97" s="196" t="s">
        <v>105</v>
      </c>
      <c r="E97" s="197"/>
      <c r="F97" s="197"/>
      <c r="G97" s="197"/>
      <c r="H97" s="197"/>
      <c r="I97" s="198">
        <f>Q123</f>
        <v>0</v>
      </c>
      <c r="J97" s="198">
        <f>R123</f>
        <v>0</v>
      </c>
      <c r="K97" s="199">
        <f>K123</f>
        <v>0</v>
      </c>
      <c r="L97" s="195"/>
      <c r="M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106</v>
      </c>
      <c r="E98" s="204"/>
      <c r="F98" s="204"/>
      <c r="G98" s="204"/>
      <c r="H98" s="204"/>
      <c r="I98" s="205">
        <f>Q124</f>
        <v>0</v>
      </c>
      <c r="J98" s="205">
        <f>R124</f>
        <v>0</v>
      </c>
      <c r="K98" s="206">
        <f>K124</f>
        <v>0</v>
      </c>
      <c r="L98" s="202"/>
      <c r="M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201"/>
      <c r="C99" s="202"/>
      <c r="D99" s="203" t="s">
        <v>107</v>
      </c>
      <c r="E99" s="204"/>
      <c r="F99" s="204"/>
      <c r="G99" s="204"/>
      <c r="H99" s="204"/>
      <c r="I99" s="205">
        <f>Q135</f>
        <v>0</v>
      </c>
      <c r="J99" s="205">
        <f>R135</f>
        <v>0</v>
      </c>
      <c r="K99" s="206">
        <f>K135</f>
        <v>0</v>
      </c>
      <c r="L99" s="202"/>
      <c r="M99" s="20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201"/>
      <c r="C100" s="202"/>
      <c r="D100" s="203" t="s">
        <v>108</v>
      </c>
      <c r="E100" s="204"/>
      <c r="F100" s="204"/>
      <c r="G100" s="204"/>
      <c r="H100" s="204"/>
      <c r="I100" s="205">
        <f>Q139</f>
        <v>0</v>
      </c>
      <c r="J100" s="205">
        <f>R139</f>
        <v>0</v>
      </c>
      <c r="K100" s="206">
        <f>K139</f>
        <v>0</v>
      </c>
      <c r="L100" s="202"/>
      <c r="M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94"/>
      <c r="C101" s="195"/>
      <c r="D101" s="196" t="s">
        <v>109</v>
      </c>
      <c r="E101" s="197"/>
      <c r="F101" s="197"/>
      <c r="G101" s="197"/>
      <c r="H101" s="197"/>
      <c r="I101" s="198">
        <f>Q142</f>
        <v>0</v>
      </c>
      <c r="J101" s="198">
        <f>R142</f>
        <v>0</v>
      </c>
      <c r="K101" s="199">
        <f>K142</f>
        <v>0</v>
      </c>
      <c r="L101" s="195"/>
      <c r="M101" s="20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201"/>
      <c r="C102" s="202"/>
      <c r="D102" s="203" t="s">
        <v>110</v>
      </c>
      <c r="E102" s="204"/>
      <c r="F102" s="204"/>
      <c r="G102" s="204"/>
      <c r="H102" s="204"/>
      <c r="I102" s="205">
        <f>Q143</f>
        <v>0</v>
      </c>
      <c r="J102" s="205">
        <f>R143</f>
        <v>0</v>
      </c>
      <c r="K102" s="206">
        <f>K143</f>
        <v>0</v>
      </c>
      <c r="L102" s="202"/>
      <c r="M102" s="20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142"/>
      <c r="J103" s="142"/>
      <c r="K103" s="37"/>
      <c r="L103" s="37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182"/>
      <c r="J104" s="182"/>
      <c r="K104" s="64"/>
      <c r="L104" s="64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185"/>
      <c r="J108" s="185"/>
      <c r="K108" s="66"/>
      <c r="L108" s="66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111</v>
      </c>
      <c r="D109" s="37"/>
      <c r="E109" s="37"/>
      <c r="F109" s="37"/>
      <c r="G109" s="37"/>
      <c r="H109" s="37"/>
      <c r="I109" s="142"/>
      <c r="J109" s="142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2"/>
      <c r="J110" s="142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18</v>
      </c>
      <c r="D111" s="37"/>
      <c r="E111" s="37"/>
      <c r="F111" s="37"/>
      <c r="G111" s="37"/>
      <c r="H111" s="37"/>
      <c r="I111" s="142"/>
      <c r="J111" s="142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6" t="str">
        <f>E7</f>
        <v>Rekonstrukce areálu společnosti PMB-ZOS s.r.o. , SO 01 Přístavba Haly</v>
      </c>
      <c r="F112" s="29"/>
      <c r="G112" s="29"/>
      <c r="H112" s="29"/>
      <c r="I112" s="142"/>
      <c r="J112" s="142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94</v>
      </c>
      <c r="D113" s="37"/>
      <c r="E113" s="37"/>
      <c r="F113" s="37"/>
      <c r="G113" s="37"/>
      <c r="H113" s="37"/>
      <c r="I113" s="142"/>
      <c r="J113" s="142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Objekt SO 01 - ZTI dešťové vody</v>
      </c>
      <c r="F114" s="37"/>
      <c r="G114" s="37"/>
      <c r="H114" s="37"/>
      <c r="I114" s="142"/>
      <c r="J114" s="142"/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2"/>
      <c r="J115" s="142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22</v>
      </c>
      <c r="D116" s="37"/>
      <c r="E116" s="37"/>
      <c r="F116" s="24" t="str">
        <f>F12</f>
        <v>Radvanice , parcelní č.2167/75</v>
      </c>
      <c r="G116" s="37"/>
      <c r="H116" s="37"/>
      <c r="I116" s="145" t="s">
        <v>24</v>
      </c>
      <c r="J116" s="147" t="str">
        <f>IF(J12="","",J12)</f>
        <v>14. 2. 2020</v>
      </c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2"/>
      <c r="J117" s="142"/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26</v>
      </c>
      <c r="D118" s="37"/>
      <c r="E118" s="37"/>
      <c r="F118" s="24" t="str">
        <f>E15</f>
        <v>PMB-ZOS s.r.o. , Krištofova 1443/27, Radvanice</v>
      </c>
      <c r="G118" s="37"/>
      <c r="H118" s="37"/>
      <c r="I118" s="145" t="s">
        <v>32</v>
      </c>
      <c r="J118" s="187" t="str">
        <f>E21</f>
        <v>Ing. Jan Řehoř</v>
      </c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30</v>
      </c>
      <c r="D119" s="37"/>
      <c r="E119" s="37"/>
      <c r="F119" s="24" t="str">
        <f>IF(E18="","",E18)</f>
        <v>Vyplň údaj</v>
      </c>
      <c r="G119" s="37"/>
      <c r="H119" s="37"/>
      <c r="I119" s="145" t="s">
        <v>35</v>
      </c>
      <c r="J119" s="187" t="str">
        <f>E24</f>
        <v>Ing.Jan Řehoř</v>
      </c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42"/>
      <c r="J120" s="142"/>
      <c r="K120" s="37"/>
      <c r="L120" s="37"/>
      <c r="M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8"/>
      <c r="B121" s="209"/>
      <c r="C121" s="210" t="s">
        <v>112</v>
      </c>
      <c r="D121" s="211" t="s">
        <v>63</v>
      </c>
      <c r="E121" s="211" t="s">
        <v>59</v>
      </c>
      <c r="F121" s="211" t="s">
        <v>60</v>
      </c>
      <c r="G121" s="211" t="s">
        <v>113</v>
      </c>
      <c r="H121" s="211" t="s">
        <v>114</v>
      </c>
      <c r="I121" s="212" t="s">
        <v>115</v>
      </c>
      <c r="J121" s="212" t="s">
        <v>116</v>
      </c>
      <c r="K121" s="211" t="s">
        <v>102</v>
      </c>
      <c r="L121" s="213" t="s">
        <v>117</v>
      </c>
      <c r="M121" s="214"/>
      <c r="N121" s="97" t="s">
        <v>1</v>
      </c>
      <c r="O121" s="98" t="s">
        <v>42</v>
      </c>
      <c r="P121" s="98" t="s">
        <v>118</v>
      </c>
      <c r="Q121" s="98" t="s">
        <v>119</v>
      </c>
      <c r="R121" s="98" t="s">
        <v>120</v>
      </c>
      <c r="S121" s="98" t="s">
        <v>121</v>
      </c>
      <c r="T121" s="98" t="s">
        <v>122</v>
      </c>
      <c r="U121" s="98" t="s">
        <v>123</v>
      </c>
      <c r="V121" s="98" t="s">
        <v>124</v>
      </c>
      <c r="W121" s="98" t="s">
        <v>125</v>
      </c>
      <c r="X121" s="99" t="s">
        <v>126</v>
      </c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5"/>
      <c r="B122" s="36"/>
      <c r="C122" s="104" t="s">
        <v>127</v>
      </c>
      <c r="D122" s="37"/>
      <c r="E122" s="37"/>
      <c r="F122" s="37"/>
      <c r="G122" s="37"/>
      <c r="H122" s="37"/>
      <c r="I122" s="142"/>
      <c r="J122" s="142"/>
      <c r="K122" s="215">
        <f>BK122</f>
        <v>0</v>
      </c>
      <c r="L122" s="37"/>
      <c r="M122" s="41"/>
      <c r="N122" s="100"/>
      <c r="O122" s="216"/>
      <c r="P122" s="101"/>
      <c r="Q122" s="217">
        <f>Q123+Q142</f>
        <v>0</v>
      </c>
      <c r="R122" s="217">
        <f>R123+R142</f>
        <v>0</v>
      </c>
      <c r="S122" s="101"/>
      <c r="T122" s="218">
        <f>T123+T142</f>
        <v>0</v>
      </c>
      <c r="U122" s="101"/>
      <c r="V122" s="218">
        <f>V123+V142</f>
        <v>12.84257</v>
      </c>
      <c r="W122" s="101"/>
      <c r="X122" s="219">
        <f>X123+X142</f>
        <v>0</v>
      </c>
      <c r="Y122" s="35"/>
      <c r="Z122" s="35"/>
      <c r="AA122" s="35"/>
      <c r="AB122" s="35"/>
      <c r="AC122" s="35"/>
      <c r="AD122" s="35"/>
      <c r="AE122" s="35"/>
      <c r="AT122" s="14" t="s">
        <v>79</v>
      </c>
      <c r="AU122" s="14" t="s">
        <v>104</v>
      </c>
      <c r="BK122" s="220">
        <f>BK123+BK142</f>
        <v>0</v>
      </c>
    </row>
    <row r="123" s="12" customFormat="1" ht="25.92" customHeight="1">
      <c r="A123" s="12"/>
      <c r="B123" s="221"/>
      <c r="C123" s="222"/>
      <c r="D123" s="223" t="s">
        <v>79</v>
      </c>
      <c r="E123" s="224" t="s">
        <v>128</v>
      </c>
      <c r="F123" s="224" t="s">
        <v>129</v>
      </c>
      <c r="G123" s="222"/>
      <c r="H123" s="222"/>
      <c r="I123" s="225"/>
      <c r="J123" s="225"/>
      <c r="K123" s="226">
        <f>BK123</f>
        <v>0</v>
      </c>
      <c r="L123" s="222"/>
      <c r="M123" s="227"/>
      <c r="N123" s="228"/>
      <c r="O123" s="229"/>
      <c r="P123" s="229"/>
      <c r="Q123" s="230">
        <f>Q124+Q135+Q139</f>
        <v>0</v>
      </c>
      <c r="R123" s="230">
        <f>R124+R135+R139</f>
        <v>0</v>
      </c>
      <c r="S123" s="229"/>
      <c r="T123" s="231">
        <f>T124+T135+T139</f>
        <v>0</v>
      </c>
      <c r="U123" s="229"/>
      <c r="V123" s="231">
        <f>V124+V135+V139</f>
        <v>12.66424</v>
      </c>
      <c r="W123" s="229"/>
      <c r="X123" s="232">
        <f>X124+X135+X139</f>
        <v>0</v>
      </c>
      <c r="Y123" s="12"/>
      <c r="Z123" s="12"/>
      <c r="AA123" s="12"/>
      <c r="AB123" s="12"/>
      <c r="AC123" s="12"/>
      <c r="AD123" s="12"/>
      <c r="AE123" s="12"/>
      <c r="AR123" s="233" t="s">
        <v>9</v>
      </c>
      <c r="AT123" s="234" t="s">
        <v>79</v>
      </c>
      <c r="AU123" s="234" t="s">
        <v>80</v>
      </c>
      <c r="AY123" s="233" t="s">
        <v>130</v>
      </c>
      <c r="BK123" s="235">
        <f>BK124+BK135+BK139</f>
        <v>0</v>
      </c>
    </row>
    <row r="124" s="12" customFormat="1" ht="22.8" customHeight="1">
      <c r="A124" s="12"/>
      <c r="B124" s="221"/>
      <c r="C124" s="222"/>
      <c r="D124" s="223" t="s">
        <v>79</v>
      </c>
      <c r="E124" s="236" t="s">
        <v>9</v>
      </c>
      <c r="F124" s="236" t="s">
        <v>131</v>
      </c>
      <c r="G124" s="222"/>
      <c r="H124" s="222"/>
      <c r="I124" s="225"/>
      <c r="J124" s="225"/>
      <c r="K124" s="237">
        <f>BK124</f>
        <v>0</v>
      </c>
      <c r="L124" s="222"/>
      <c r="M124" s="227"/>
      <c r="N124" s="228"/>
      <c r="O124" s="229"/>
      <c r="P124" s="229"/>
      <c r="Q124" s="230">
        <f>SUM(Q125:Q134)</f>
        <v>0</v>
      </c>
      <c r="R124" s="230">
        <f>SUM(R125:R134)</f>
        <v>0</v>
      </c>
      <c r="S124" s="229"/>
      <c r="T124" s="231">
        <f>SUM(T125:T134)</f>
        <v>0</v>
      </c>
      <c r="U124" s="229"/>
      <c r="V124" s="231">
        <f>SUM(V125:V134)</f>
        <v>12.6</v>
      </c>
      <c r="W124" s="229"/>
      <c r="X124" s="232">
        <f>SUM(X125:X134)</f>
        <v>0</v>
      </c>
      <c r="Y124" s="12"/>
      <c r="Z124" s="12"/>
      <c r="AA124" s="12"/>
      <c r="AB124" s="12"/>
      <c r="AC124" s="12"/>
      <c r="AD124" s="12"/>
      <c r="AE124" s="12"/>
      <c r="AR124" s="233" t="s">
        <v>9</v>
      </c>
      <c r="AT124" s="234" t="s">
        <v>79</v>
      </c>
      <c r="AU124" s="234" t="s">
        <v>9</v>
      </c>
      <c r="AY124" s="233" t="s">
        <v>130</v>
      </c>
      <c r="BK124" s="235">
        <f>SUM(BK125:BK134)</f>
        <v>0</v>
      </c>
    </row>
    <row r="125" s="2" customFormat="1" ht="24" customHeight="1">
      <c r="A125" s="35"/>
      <c r="B125" s="36"/>
      <c r="C125" s="238" t="s">
        <v>9</v>
      </c>
      <c r="D125" s="238" t="s">
        <v>132</v>
      </c>
      <c r="E125" s="239" t="s">
        <v>133</v>
      </c>
      <c r="F125" s="240" t="s">
        <v>134</v>
      </c>
      <c r="G125" s="241" t="s">
        <v>135</v>
      </c>
      <c r="H125" s="242">
        <v>17.399999999999999</v>
      </c>
      <c r="I125" s="243"/>
      <c r="J125" s="243"/>
      <c r="K125" s="244">
        <f>ROUND(P125*H125,0)</f>
        <v>0</v>
      </c>
      <c r="L125" s="240" t="s">
        <v>136</v>
      </c>
      <c r="M125" s="41"/>
      <c r="N125" s="245" t="s">
        <v>1</v>
      </c>
      <c r="O125" s="246" t="s">
        <v>43</v>
      </c>
      <c r="P125" s="247">
        <f>I125+J125</f>
        <v>0</v>
      </c>
      <c r="Q125" s="247">
        <f>ROUND(I125*H125,0)</f>
        <v>0</v>
      </c>
      <c r="R125" s="247">
        <f>ROUND(J125*H125,0)</f>
        <v>0</v>
      </c>
      <c r="S125" s="88"/>
      <c r="T125" s="248">
        <f>S125*H125</f>
        <v>0</v>
      </c>
      <c r="U125" s="248">
        <v>0</v>
      </c>
      <c r="V125" s="248">
        <f>U125*H125</f>
        <v>0</v>
      </c>
      <c r="W125" s="248">
        <v>0</v>
      </c>
      <c r="X125" s="249">
        <f>W125*H125</f>
        <v>0</v>
      </c>
      <c r="Y125" s="35"/>
      <c r="Z125" s="35"/>
      <c r="AA125" s="35"/>
      <c r="AB125" s="35"/>
      <c r="AC125" s="35"/>
      <c r="AD125" s="35"/>
      <c r="AE125" s="35"/>
      <c r="AR125" s="250" t="s">
        <v>137</v>
      </c>
      <c r="AT125" s="250" t="s">
        <v>132</v>
      </c>
      <c r="AU125" s="250" t="s">
        <v>89</v>
      </c>
      <c r="AY125" s="14" t="s">
        <v>130</v>
      </c>
      <c r="BE125" s="251">
        <f>IF(O125="základní",K125,0)</f>
        <v>0</v>
      </c>
      <c r="BF125" s="251">
        <f>IF(O125="snížená",K125,0)</f>
        <v>0</v>
      </c>
      <c r="BG125" s="251">
        <f>IF(O125="zákl. přenesená",K125,0)</f>
        <v>0</v>
      </c>
      <c r="BH125" s="251">
        <f>IF(O125="sníž. přenesená",K125,0)</f>
        <v>0</v>
      </c>
      <c r="BI125" s="251">
        <f>IF(O125="nulová",K125,0)</f>
        <v>0</v>
      </c>
      <c r="BJ125" s="14" t="s">
        <v>9</v>
      </c>
      <c r="BK125" s="251">
        <f>ROUND(P125*H125,0)</f>
        <v>0</v>
      </c>
      <c r="BL125" s="14" t="s">
        <v>137</v>
      </c>
      <c r="BM125" s="250" t="s">
        <v>138</v>
      </c>
    </row>
    <row r="126" s="2" customFormat="1" ht="24" customHeight="1">
      <c r="A126" s="35"/>
      <c r="B126" s="36"/>
      <c r="C126" s="238" t="s">
        <v>89</v>
      </c>
      <c r="D126" s="238" t="s">
        <v>132</v>
      </c>
      <c r="E126" s="239" t="s">
        <v>139</v>
      </c>
      <c r="F126" s="240" t="s">
        <v>140</v>
      </c>
      <c r="G126" s="241" t="s">
        <v>135</v>
      </c>
      <c r="H126" s="242">
        <v>17.399999999999999</v>
      </c>
      <c r="I126" s="243"/>
      <c r="J126" s="243"/>
      <c r="K126" s="244">
        <f>ROUND(P126*H126,0)</f>
        <v>0</v>
      </c>
      <c r="L126" s="240" t="s">
        <v>136</v>
      </c>
      <c r="M126" s="41"/>
      <c r="N126" s="245" t="s">
        <v>1</v>
      </c>
      <c r="O126" s="246" t="s">
        <v>43</v>
      </c>
      <c r="P126" s="247">
        <f>I126+J126</f>
        <v>0</v>
      </c>
      <c r="Q126" s="247">
        <f>ROUND(I126*H126,0)</f>
        <v>0</v>
      </c>
      <c r="R126" s="247">
        <f>ROUND(J126*H126,0)</f>
        <v>0</v>
      </c>
      <c r="S126" s="88"/>
      <c r="T126" s="248">
        <f>S126*H126</f>
        <v>0</v>
      </c>
      <c r="U126" s="248">
        <v>0</v>
      </c>
      <c r="V126" s="248">
        <f>U126*H126</f>
        <v>0</v>
      </c>
      <c r="W126" s="248">
        <v>0</v>
      </c>
      <c r="X126" s="249">
        <f>W126*H126</f>
        <v>0</v>
      </c>
      <c r="Y126" s="35"/>
      <c r="Z126" s="35"/>
      <c r="AA126" s="35"/>
      <c r="AB126" s="35"/>
      <c r="AC126" s="35"/>
      <c r="AD126" s="35"/>
      <c r="AE126" s="35"/>
      <c r="AR126" s="250" t="s">
        <v>137</v>
      </c>
      <c r="AT126" s="250" t="s">
        <v>132</v>
      </c>
      <c r="AU126" s="250" t="s">
        <v>89</v>
      </c>
      <c r="AY126" s="14" t="s">
        <v>130</v>
      </c>
      <c r="BE126" s="251">
        <f>IF(O126="základní",K126,0)</f>
        <v>0</v>
      </c>
      <c r="BF126" s="251">
        <f>IF(O126="snížená",K126,0)</f>
        <v>0</v>
      </c>
      <c r="BG126" s="251">
        <f>IF(O126="zákl. přenesená",K126,0)</f>
        <v>0</v>
      </c>
      <c r="BH126" s="251">
        <f>IF(O126="sníž. přenesená",K126,0)</f>
        <v>0</v>
      </c>
      <c r="BI126" s="251">
        <f>IF(O126="nulová",K126,0)</f>
        <v>0</v>
      </c>
      <c r="BJ126" s="14" t="s">
        <v>9</v>
      </c>
      <c r="BK126" s="251">
        <f>ROUND(P126*H126,0)</f>
        <v>0</v>
      </c>
      <c r="BL126" s="14" t="s">
        <v>137</v>
      </c>
      <c r="BM126" s="250" t="s">
        <v>141</v>
      </c>
    </row>
    <row r="127" s="2" customFormat="1" ht="24" customHeight="1">
      <c r="A127" s="35"/>
      <c r="B127" s="36"/>
      <c r="C127" s="238" t="s">
        <v>142</v>
      </c>
      <c r="D127" s="238" t="s">
        <v>132</v>
      </c>
      <c r="E127" s="239" t="s">
        <v>143</v>
      </c>
      <c r="F127" s="240" t="s">
        <v>144</v>
      </c>
      <c r="G127" s="241" t="s">
        <v>135</v>
      </c>
      <c r="H127" s="242">
        <v>17.399999999999999</v>
      </c>
      <c r="I127" s="243"/>
      <c r="J127" s="243"/>
      <c r="K127" s="244">
        <f>ROUND(P127*H127,0)</f>
        <v>0</v>
      </c>
      <c r="L127" s="240" t="s">
        <v>136</v>
      </c>
      <c r="M127" s="41"/>
      <c r="N127" s="245" t="s">
        <v>1</v>
      </c>
      <c r="O127" s="246" t="s">
        <v>43</v>
      </c>
      <c r="P127" s="247">
        <f>I127+J127</f>
        <v>0</v>
      </c>
      <c r="Q127" s="247">
        <f>ROUND(I127*H127,0)</f>
        <v>0</v>
      </c>
      <c r="R127" s="247">
        <f>ROUND(J127*H127,0)</f>
        <v>0</v>
      </c>
      <c r="S127" s="88"/>
      <c r="T127" s="248">
        <f>S127*H127</f>
        <v>0</v>
      </c>
      <c r="U127" s="248">
        <v>0</v>
      </c>
      <c r="V127" s="248">
        <f>U127*H127</f>
        <v>0</v>
      </c>
      <c r="W127" s="248">
        <v>0</v>
      </c>
      <c r="X127" s="249">
        <f>W127*H127</f>
        <v>0</v>
      </c>
      <c r="Y127" s="35"/>
      <c r="Z127" s="35"/>
      <c r="AA127" s="35"/>
      <c r="AB127" s="35"/>
      <c r="AC127" s="35"/>
      <c r="AD127" s="35"/>
      <c r="AE127" s="35"/>
      <c r="AR127" s="250" t="s">
        <v>137</v>
      </c>
      <c r="AT127" s="250" t="s">
        <v>132</v>
      </c>
      <c r="AU127" s="250" t="s">
        <v>89</v>
      </c>
      <c r="AY127" s="14" t="s">
        <v>130</v>
      </c>
      <c r="BE127" s="251">
        <f>IF(O127="základní",K127,0)</f>
        <v>0</v>
      </c>
      <c r="BF127" s="251">
        <f>IF(O127="snížená",K127,0)</f>
        <v>0</v>
      </c>
      <c r="BG127" s="251">
        <f>IF(O127="zákl. přenesená",K127,0)</f>
        <v>0</v>
      </c>
      <c r="BH127" s="251">
        <f>IF(O127="sníž. přenesená",K127,0)</f>
        <v>0</v>
      </c>
      <c r="BI127" s="251">
        <f>IF(O127="nulová",K127,0)</f>
        <v>0</v>
      </c>
      <c r="BJ127" s="14" t="s">
        <v>9</v>
      </c>
      <c r="BK127" s="251">
        <f>ROUND(P127*H127,0)</f>
        <v>0</v>
      </c>
      <c r="BL127" s="14" t="s">
        <v>137</v>
      </c>
      <c r="BM127" s="250" t="s">
        <v>145</v>
      </c>
    </row>
    <row r="128" s="2" customFormat="1" ht="24" customHeight="1">
      <c r="A128" s="35"/>
      <c r="B128" s="36"/>
      <c r="C128" s="238" t="s">
        <v>137</v>
      </c>
      <c r="D128" s="238" t="s">
        <v>132</v>
      </c>
      <c r="E128" s="239" t="s">
        <v>146</v>
      </c>
      <c r="F128" s="240" t="s">
        <v>147</v>
      </c>
      <c r="G128" s="241" t="s">
        <v>135</v>
      </c>
      <c r="H128" s="242">
        <v>17.399999999999999</v>
      </c>
      <c r="I128" s="243"/>
      <c r="J128" s="243"/>
      <c r="K128" s="244">
        <f>ROUND(P128*H128,0)</f>
        <v>0</v>
      </c>
      <c r="L128" s="240" t="s">
        <v>136</v>
      </c>
      <c r="M128" s="41"/>
      <c r="N128" s="245" t="s">
        <v>1</v>
      </c>
      <c r="O128" s="246" t="s">
        <v>43</v>
      </c>
      <c r="P128" s="247">
        <f>I128+J128</f>
        <v>0</v>
      </c>
      <c r="Q128" s="247">
        <f>ROUND(I128*H128,0)</f>
        <v>0</v>
      </c>
      <c r="R128" s="247">
        <f>ROUND(J128*H128,0)</f>
        <v>0</v>
      </c>
      <c r="S128" s="88"/>
      <c r="T128" s="248">
        <f>S128*H128</f>
        <v>0</v>
      </c>
      <c r="U128" s="248">
        <v>0</v>
      </c>
      <c r="V128" s="248">
        <f>U128*H128</f>
        <v>0</v>
      </c>
      <c r="W128" s="248">
        <v>0</v>
      </c>
      <c r="X128" s="249">
        <f>W128*H128</f>
        <v>0</v>
      </c>
      <c r="Y128" s="35"/>
      <c r="Z128" s="35"/>
      <c r="AA128" s="35"/>
      <c r="AB128" s="35"/>
      <c r="AC128" s="35"/>
      <c r="AD128" s="35"/>
      <c r="AE128" s="35"/>
      <c r="AR128" s="250" t="s">
        <v>137</v>
      </c>
      <c r="AT128" s="250" t="s">
        <v>132</v>
      </c>
      <c r="AU128" s="250" t="s">
        <v>89</v>
      </c>
      <c r="AY128" s="14" t="s">
        <v>130</v>
      </c>
      <c r="BE128" s="251">
        <f>IF(O128="základní",K128,0)</f>
        <v>0</v>
      </c>
      <c r="BF128" s="251">
        <f>IF(O128="snížená",K128,0)</f>
        <v>0</v>
      </c>
      <c r="BG128" s="251">
        <f>IF(O128="zákl. přenesená",K128,0)</f>
        <v>0</v>
      </c>
      <c r="BH128" s="251">
        <f>IF(O128="sníž. přenesená",K128,0)</f>
        <v>0</v>
      </c>
      <c r="BI128" s="251">
        <f>IF(O128="nulová",K128,0)</f>
        <v>0</v>
      </c>
      <c r="BJ128" s="14" t="s">
        <v>9</v>
      </c>
      <c r="BK128" s="251">
        <f>ROUND(P128*H128,0)</f>
        <v>0</v>
      </c>
      <c r="BL128" s="14" t="s">
        <v>137</v>
      </c>
      <c r="BM128" s="250" t="s">
        <v>148</v>
      </c>
    </row>
    <row r="129" s="2" customFormat="1" ht="24" customHeight="1">
      <c r="A129" s="35"/>
      <c r="B129" s="36"/>
      <c r="C129" s="238" t="s">
        <v>149</v>
      </c>
      <c r="D129" s="238" t="s">
        <v>132</v>
      </c>
      <c r="E129" s="239" t="s">
        <v>150</v>
      </c>
      <c r="F129" s="240" t="s">
        <v>151</v>
      </c>
      <c r="G129" s="241" t="s">
        <v>135</v>
      </c>
      <c r="H129" s="242">
        <v>7</v>
      </c>
      <c r="I129" s="243"/>
      <c r="J129" s="243"/>
      <c r="K129" s="244">
        <f>ROUND(P129*H129,0)</f>
        <v>0</v>
      </c>
      <c r="L129" s="240" t="s">
        <v>136</v>
      </c>
      <c r="M129" s="41"/>
      <c r="N129" s="245" t="s">
        <v>1</v>
      </c>
      <c r="O129" s="246" t="s">
        <v>43</v>
      </c>
      <c r="P129" s="247">
        <f>I129+J129</f>
        <v>0</v>
      </c>
      <c r="Q129" s="247">
        <f>ROUND(I129*H129,0)</f>
        <v>0</v>
      </c>
      <c r="R129" s="247">
        <f>ROUND(J129*H129,0)</f>
        <v>0</v>
      </c>
      <c r="S129" s="88"/>
      <c r="T129" s="248">
        <f>S129*H129</f>
        <v>0</v>
      </c>
      <c r="U129" s="248">
        <v>0</v>
      </c>
      <c r="V129" s="248">
        <f>U129*H129</f>
        <v>0</v>
      </c>
      <c r="W129" s="248">
        <v>0</v>
      </c>
      <c r="X129" s="249">
        <f>W129*H129</f>
        <v>0</v>
      </c>
      <c r="Y129" s="35"/>
      <c r="Z129" s="35"/>
      <c r="AA129" s="35"/>
      <c r="AB129" s="35"/>
      <c r="AC129" s="35"/>
      <c r="AD129" s="35"/>
      <c r="AE129" s="35"/>
      <c r="AR129" s="250" t="s">
        <v>137</v>
      </c>
      <c r="AT129" s="250" t="s">
        <v>132</v>
      </c>
      <c r="AU129" s="250" t="s">
        <v>89</v>
      </c>
      <c r="AY129" s="14" t="s">
        <v>130</v>
      </c>
      <c r="BE129" s="251">
        <f>IF(O129="základní",K129,0)</f>
        <v>0</v>
      </c>
      <c r="BF129" s="251">
        <f>IF(O129="snížená",K129,0)</f>
        <v>0</v>
      </c>
      <c r="BG129" s="251">
        <f>IF(O129="zákl. přenesená",K129,0)</f>
        <v>0</v>
      </c>
      <c r="BH129" s="251">
        <f>IF(O129="sníž. přenesená",K129,0)</f>
        <v>0</v>
      </c>
      <c r="BI129" s="251">
        <f>IF(O129="nulová",K129,0)</f>
        <v>0</v>
      </c>
      <c r="BJ129" s="14" t="s">
        <v>9</v>
      </c>
      <c r="BK129" s="251">
        <f>ROUND(P129*H129,0)</f>
        <v>0</v>
      </c>
      <c r="BL129" s="14" t="s">
        <v>137</v>
      </c>
      <c r="BM129" s="250" t="s">
        <v>152</v>
      </c>
    </row>
    <row r="130" s="2" customFormat="1" ht="24" customHeight="1">
      <c r="A130" s="35"/>
      <c r="B130" s="36"/>
      <c r="C130" s="238" t="s">
        <v>153</v>
      </c>
      <c r="D130" s="238" t="s">
        <v>132</v>
      </c>
      <c r="E130" s="239" t="s">
        <v>154</v>
      </c>
      <c r="F130" s="240" t="s">
        <v>155</v>
      </c>
      <c r="G130" s="241" t="s">
        <v>135</v>
      </c>
      <c r="H130" s="242">
        <v>7</v>
      </c>
      <c r="I130" s="243"/>
      <c r="J130" s="243"/>
      <c r="K130" s="244">
        <f>ROUND(P130*H130,0)</f>
        <v>0</v>
      </c>
      <c r="L130" s="240" t="s">
        <v>136</v>
      </c>
      <c r="M130" s="41"/>
      <c r="N130" s="245" t="s">
        <v>1</v>
      </c>
      <c r="O130" s="246" t="s">
        <v>43</v>
      </c>
      <c r="P130" s="247">
        <f>I130+J130</f>
        <v>0</v>
      </c>
      <c r="Q130" s="247">
        <f>ROUND(I130*H130,0)</f>
        <v>0</v>
      </c>
      <c r="R130" s="247">
        <f>ROUND(J130*H130,0)</f>
        <v>0</v>
      </c>
      <c r="S130" s="88"/>
      <c r="T130" s="248">
        <f>S130*H130</f>
        <v>0</v>
      </c>
      <c r="U130" s="248">
        <v>0</v>
      </c>
      <c r="V130" s="248">
        <f>U130*H130</f>
        <v>0</v>
      </c>
      <c r="W130" s="248">
        <v>0</v>
      </c>
      <c r="X130" s="249">
        <f>W130*H130</f>
        <v>0</v>
      </c>
      <c r="Y130" s="35"/>
      <c r="Z130" s="35"/>
      <c r="AA130" s="35"/>
      <c r="AB130" s="35"/>
      <c r="AC130" s="35"/>
      <c r="AD130" s="35"/>
      <c r="AE130" s="35"/>
      <c r="AR130" s="250" t="s">
        <v>137</v>
      </c>
      <c r="AT130" s="250" t="s">
        <v>132</v>
      </c>
      <c r="AU130" s="250" t="s">
        <v>89</v>
      </c>
      <c r="AY130" s="14" t="s">
        <v>130</v>
      </c>
      <c r="BE130" s="251">
        <f>IF(O130="základní",K130,0)</f>
        <v>0</v>
      </c>
      <c r="BF130" s="251">
        <f>IF(O130="snížená",K130,0)</f>
        <v>0</v>
      </c>
      <c r="BG130" s="251">
        <f>IF(O130="zákl. přenesená",K130,0)</f>
        <v>0</v>
      </c>
      <c r="BH130" s="251">
        <f>IF(O130="sníž. přenesená",K130,0)</f>
        <v>0</v>
      </c>
      <c r="BI130" s="251">
        <f>IF(O130="nulová",K130,0)</f>
        <v>0</v>
      </c>
      <c r="BJ130" s="14" t="s">
        <v>9</v>
      </c>
      <c r="BK130" s="251">
        <f>ROUND(P130*H130,0)</f>
        <v>0</v>
      </c>
      <c r="BL130" s="14" t="s">
        <v>137</v>
      </c>
      <c r="BM130" s="250" t="s">
        <v>156</v>
      </c>
    </row>
    <row r="131" s="2" customFormat="1" ht="24" customHeight="1">
      <c r="A131" s="35"/>
      <c r="B131" s="36"/>
      <c r="C131" s="238" t="s">
        <v>157</v>
      </c>
      <c r="D131" s="238" t="s">
        <v>132</v>
      </c>
      <c r="E131" s="239" t="s">
        <v>158</v>
      </c>
      <c r="F131" s="240" t="s">
        <v>159</v>
      </c>
      <c r="G131" s="241" t="s">
        <v>160</v>
      </c>
      <c r="H131" s="242">
        <v>20</v>
      </c>
      <c r="I131" s="243"/>
      <c r="J131" s="243"/>
      <c r="K131" s="244">
        <f>ROUND(P131*H131,0)</f>
        <v>0</v>
      </c>
      <c r="L131" s="240" t="s">
        <v>136</v>
      </c>
      <c r="M131" s="41"/>
      <c r="N131" s="245" t="s">
        <v>1</v>
      </c>
      <c r="O131" s="246" t="s">
        <v>43</v>
      </c>
      <c r="P131" s="247">
        <f>I131+J131</f>
        <v>0</v>
      </c>
      <c r="Q131" s="247">
        <f>ROUND(I131*H131,0)</f>
        <v>0</v>
      </c>
      <c r="R131" s="247">
        <f>ROUND(J131*H131,0)</f>
        <v>0</v>
      </c>
      <c r="S131" s="88"/>
      <c r="T131" s="248">
        <f>S131*H131</f>
        <v>0</v>
      </c>
      <c r="U131" s="248">
        <v>0</v>
      </c>
      <c r="V131" s="248">
        <f>U131*H131</f>
        <v>0</v>
      </c>
      <c r="W131" s="248">
        <v>0</v>
      </c>
      <c r="X131" s="249">
        <f>W131*H131</f>
        <v>0</v>
      </c>
      <c r="Y131" s="35"/>
      <c r="Z131" s="35"/>
      <c r="AA131" s="35"/>
      <c r="AB131" s="35"/>
      <c r="AC131" s="35"/>
      <c r="AD131" s="35"/>
      <c r="AE131" s="35"/>
      <c r="AR131" s="250" t="s">
        <v>137</v>
      </c>
      <c r="AT131" s="250" t="s">
        <v>132</v>
      </c>
      <c r="AU131" s="250" t="s">
        <v>89</v>
      </c>
      <c r="AY131" s="14" t="s">
        <v>130</v>
      </c>
      <c r="BE131" s="251">
        <f>IF(O131="základní",K131,0)</f>
        <v>0</v>
      </c>
      <c r="BF131" s="251">
        <f>IF(O131="snížená",K131,0)</f>
        <v>0</v>
      </c>
      <c r="BG131" s="251">
        <f>IF(O131="zákl. přenesená",K131,0)</f>
        <v>0</v>
      </c>
      <c r="BH131" s="251">
        <f>IF(O131="sníž. přenesená",K131,0)</f>
        <v>0</v>
      </c>
      <c r="BI131" s="251">
        <f>IF(O131="nulová",K131,0)</f>
        <v>0</v>
      </c>
      <c r="BJ131" s="14" t="s">
        <v>9</v>
      </c>
      <c r="BK131" s="251">
        <f>ROUND(P131*H131,0)</f>
        <v>0</v>
      </c>
      <c r="BL131" s="14" t="s">
        <v>137</v>
      </c>
      <c r="BM131" s="250" t="s">
        <v>161</v>
      </c>
    </row>
    <row r="132" s="2" customFormat="1" ht="24" customHeight="1">
      <c r="A132" s="35"/>
      <c r="B132" s="36"/>
      <c r="C132" s="238" t="s">
        <v>162</v>
      </c>
      <c r="D132" s="238" t="s">
        <v>132</v>
      </c>
      <c r="E132" s="239" t="s">
        <v>163</v>
      </c>
      <c r="F132" s="240" t="s">
        <v>164</v>
      </c>
      <c r="G132" s="241" t="s">
        <v>135</v>
      </c>
      <c r="H132" s="242">
        <v>11</v>
      </c>
      <c r="I132" s="243"/>
      <c r="J132" s="243"/>
      <c r="K132" s="244">
        <f>ROUND(P132*H132,0)</f>
        <v>0</v>
      </c>
      <c r="L132" s="240" t="s">
        <v>136</v>
      </c>
      <c r="M132" s="41"/>
      <c r="N132" s="245" t="s">
        <v>1</v>
      </c>
      <c r="O132" s="246" t="s">
        <v>43</v>
      </c>
      <c r="P132" s="247">
        <f>I132+J132</f>
        <v>0</v>
      </c>
      <c r="Q132" s="247">
        <f>ROUND(I132*H132,0)</f>
        <v>0</v>
      </c>
      <c r="R132" s="247">
        <f>ROUND(J132*H132,0)</f>
        <v>0</v>
      </c>
      <c r="S132" s="88"/>
      <c r="T132" s="248">
        <f>S132*H132</f>
        <v>0</v>
      </c>
      <c r="U132" s="248">
        <v>0</v>
      </c>
      <c r="V132" s="248">
        <f>U132*H132</f>
        <v>0</v>
      </c>
      <c r="W132" s="248">
        <v>0</v>
      </c>
      <c r="X132" s="249">
        <f>W132*H132</f>
        <v>0</v>
      </c>
      <c r="Y132" s="35"/>
      <c r="Z132" s="35"/>
      <c r="AA132" s="35"/>
      <c r="AB132" s="35"/>
      <c r="AC132" s="35"/>
      <c r="AD132" s="35"/>
      <c r="AE132" s="35"/>
      <c r="AR132" s="250" t="s">
        <v>137</v>
      </c>
      <c r="AT132" s="250" t="s">
        <v>132</v>
      </c>
      <c r="AU132" s="250" t="s">
        <v>89</v>
      </c>
      <c r="AY132" s="14" t="s">
        <v>130</v>
      </c>
      <c r="BE132" s="251">
        <f>IF(O132="základní",K132,0)</f>
        <v>0</v>
      </c>
      <c r="BF132" s="251">
        <f>IF(O132="snížená",K132,0)</f>
        <v>0</v>
      </c>
      <c r="BG132" s="251">
        <f>IF(O132="zákl. přenesená",K132,0)</f>
        <v>0</v>
      </c>
      <c r="BH132" s="251">
        <f>IF(O132="sníž. přenesená",K132,0)</f>
        <v>0</v>
      </c>
      <c r="BI132" s="251">
        <f>IF(O132="nulová",K132,0)</f>
        <v>0</v>
      </c>
      <c r="BJ132" s="14" t="s">
        <v>9</v>
      </c>
      <c r="BK132" s="251">
        <f>ROUND(P132*H132,0)</f>
        <v>0</v>
      </c>
      <c r="BL132" s="14" t="s">
        <v>137</v>
      </c>
      <c r="BM132" s="250" t="s">
        <v>165</v>
      </c>
    </row>
    <row r="133" s="2" customFormat="1" ht="24" customHeight="1">
      <c r="A133" s="35"/>
      <c r="B133" s="36"/>
      <c r="C133" s="238" t="s">
        <v>166</v>
      </c>
      <c r="D133" s="238" t="s">
        <v>132</v>
      </c>
      <c r="E133" s="239" t="s">
        <v>167</v>
      </c>
      <c r="F133" s="240" t="s">
        <v>168</v>
      </c>
      <c r="G133" s="241" t="s">
        <v>135</v>
      </c>
      <c r="H133" s="242">
        <v>6.2999999999999998</v>
      </c>
      <c r="I133" s="243"/>
      <c r="J133" s="243"/>
      <c r="K133" s="244">
        <f>ROUND(P133*H133,0)</f>
        <v>0</v>
      </c>
      <c r="L133" s="240" t="s">
        <v>136</v>
      </c>
      <c r="M133" s="41"/>
      <c r="N133" s="245" t="s">
        <v>1</v>
      </c>
      <c r="O133" s="246" t="s">
        <v>43</v>
      </c>
      <c r="P133" s="247">
        <f>I133+J133</f>
        <v>0</v>
      </c>
      <c r="Q133" s="247">
        <f>ROUND(I133*H133,0)</f>
        <v>0</v>
      </c>
      <c r="R133" s="247">
        <f>ROUND(J133*H133,0)</f>
        <v>0</v>
      </c>
      <c r="S133" s="88"/>
      <c r="T133" s="248">
        <f>S133*H133</f>
        <v>0</v>
      </c>
      <c r="U133" s="248">
        <v>0</v>
      </c>
      <c r="V133" s="248">
        <f>U133*H133</f>
        <v>0</v>
      </c>
      <c r="W133" s="248">
        <v>0</v>
      </c>
      <c r="X133" s="249">
        <f>W133*H133</f>
        <v>0</v>
      </c>
      <c r="Y133" s="35"/>
      <c r="Z133" s="35"/>
      <c r="AA133" s="35"/>
      <c r="AB133" s="35"/>
      <c r="AC133" s="35"/>
      <c r="AD133" s="35"/>
      <c r="AE133" s="35"/>
      <c r="AR133" s="250" t="s">
        <v>137</v>
      </c>
      <c r="AT133" s="250" t="s">
        <v>132</v>
      </c>
      <c r="AU133" s="250" t="s">
        <v>89</v>
      </c>
      <c r="AY133" s="14" t="s">
        <v>130</v>
      </c>
      <c r="BE133" s="251">
        <f>IF(O133="základní",K133,0)</f>
        <v>0</v>
      </c>
      <c r="BF133" s="251">
        <f>IF(O133="snížená",K133,0)</f>
        <v>0</v>
      </c>
      <c r="BG133" s="251">
        <f>IF(O133="zákl. přenesená",K133,0)</f>
        <v>0</v>
      </c>
      <c r="BH133" s="251">
        <f>IF(O133="sníž. přenesená",K133,0)</f>
        <v>0</v>
      </c>
      <c r="BI133" s="251">
        <f>IF(O133="nulová",K133,0)</f>
        <v>0</v>
      </c>
      <c r="BJ133" s="14" t="s">
        <v>9</v>
      </c>
      <c r="BK133" s="251">
        <f>ROUND(P133*H133,0)</f>
        <v>0</v>
      </c>
      <c r="BL133" s="14" t="s">
        <v>137</v>
      </c>
      <c r="BM133" s="250" t="s">
        <v>169</v>
      </c>
    </row>
    <row r="134" s="2" customFormat="1" ht="24" customHeight="1">
      <c r="A134" s="35"/>
      <c r="B134" s="36"/>
      <c r="C134" s="252" t="s">
        <v>170</v>
      </c>
      <c r="D134" s="252" t="s">
        <v>171</v>
      </c>
      <c r="E134" s="253" t="s">
        <v>172</v>
      </c>
      <c r="F134" s="254" t="s">
        <v>173</v>
      </c>
      <c r="G134" s="255" t="s">
        <v>160</v>
      </c>
      <c r="H134" s="256">
        <v>12.6</v>
      </c>
      <c r="I134" s="257"/>
      <c r="J134" s="258"/>
      <c r="K134" s="259">
        <f>ROUND(P134*H134,0)</f>
        <v>0</v>
      </c>
      <c r="L134" s="254" t="s">
        <v>136</v>
      </c>
      <c r="M134" s="260"/>
      <c r="N134" s="261" t="s">
        <v>1</v>
      </c>
      <c r="O134" s="246" t="s">
        <v>43</v>
      </c>
      <c r="P134" s="247">
        <f>I134+J134</f>
        <v>0</v>
      </c>
      <c r="Q134" s="247">
        <f>ROUND(I134*H134,0)</f>
        <v>0</v>
      </c>
      <c r="R134" s="247">
        <f>ROUND(J134*H134,0)</f>
        <v>0</v>
      </c>
      <c r="S134" s="88"/>
      <c r="T134" s="248">
        <f>S134*H134</f>
        <v>0</v>
      </c>
      <c r="U134" s="248">
        <v>1</v>
      </c>
      <c r="V134" s="248">
        <f>U134*H134</f>
        <v>12.6</v>
      </c>
      <c r="W134" s="248">
        <v>0</v>
      </c>
      <c r="X134" s="249">
        <f>W134*H134</f>
        <v>0</v>
      </c>
      <c r="Y134" s="35"/>
      <c r="Z134" s="35"/>
      <c r="AA134" s="35"/>
      <c r="AB134" s="35"/>
      <c r="AC134" s="35"/>
      <c r="AD134" s="35"/>
      <c r="AE134" s="35"/>
      <c r="AR134" s="250" t="s">
        <v>162</v>
      </c>
      <c r="AT134" s="250" t="s">
        <v>171</v>
      </c>
      <c r="AU134" s="250" t="s">
        <v>89</v>
      </c>
      <c r="AY134" s="14" t="s">
        <v>130</v>
      </c>
      <c r="BE134" s="251">
        <f>IF(O134="základní",K134,0)</f>
        <v>0</v>
      </c>
      <c r="BF134" s="251">
        <f>IF(O134="snížená",K134,0)</f>
        <v>0</v>
      </c>
      <c r="BG134" s="251">
        <f>IF(O134="zákl. přenesená",K134,0)</f>
        <v>0</v>
      </c>
      <c r="BH134" s="251">
        <f>IF(O134="sníž. přenesená",K134,0)</f>
        <v>0</v>
      </c>
      <c r="BI134" s="251">
        <f>IF(O134="nulová",K134,0)</f>
        <v>0</v>
      </c>
      <c r="BJ134" s="14" t="s">
        <v>9</v>
      </c>
      <c r="BK134" s="251">
        <f>ROUND(P134*H134,0)</f>
        <v>0</v>
      </c>
      <c r="BL134" s="14" t="s">
        <v>137</v>
      </c>
      <c r="BM134" s="250" t="s">
        <v>174</v>
      </c>
    </row>
    <row r="135" s="12" customFormat="1" ht="22.8" customHeight="1">
      <c r="A135" s="12"/>
      <c r="B135" s="221"/>
      <c r="C135" s="222"/>
      <c r="D135" s="223" t="s">
        <v>79</v>
      </c>
      <c r="E135" s="236" t="s">
        <v>162</v>
      </c>
      <c r="F135" s="236" t="s">
        <v>175</v>
      </c>
      <c r="G135" s="222"/>
      <c r="H135" s="222"/>
      <c r="I135" s="225"/>
      <c r="J135" s="225"/>
      <c r="K135" s="237">
        <f>BK135</f>
        <v>0</v>
      </c>
      <c r="L135" s="222"/>
      <c r="M135" s="227"/>
      <c r="N135" s="228"/>
      <c r="O135" s="229"/>
      <c r="P135" s="229"/>
      <c r="Q135" s="230">
        <f>SUM(Q136:Q138)</f>
        <v>0</v>
      </c>
      <c r="R135" s="230">
        <f>SUM(R136:R138)</f>
        <v>0</v>
      </c>
      <c r="S135" s="229"/>
      <c r="T135" s="231">
        <f>SUM(T136:T138)</f>
        <v>0</v>
      </c>
      <c r="U135" s="229"/>
      <c r="V135" s="231">
        <f>SUM(V136:V138)</f>
        <v>0.064239999999999992</v>
      </c>
      <c r="W135" s="229"/>
      <c r="X135" s="232">
        <f>SUM(X136:X138)</f>
        <v>0</v>
      </c>
      <c r="Y135" s="12"/>
      <c r="Z135" s="12"/>
      <c r="AA135" s="12"/>
      <c r="AB135" s="12"/>
      <c r="AC135" s="12"/>
      <c r="AD135" s="12"/>
      <c r="AE135" s="12"/>
      <c r="AR135" s="233" t="s">
        <v>9</v>
      </c>
      <c r="AT135" s="234" t="s">
        <v>79</v>
      </c>
      <c r="AU135" s="234" t="s">
        <v>9</v>
      </c>
      <c r="AY135" s="233" t="s">
        <v>130</v>
      </c>
      <c r="BK135" s="235">
        <f>SUM(BK136:BK138)</f>
        <v>0</v>
      </c>
    </row>
    <row r="136" s="2" customFormat="1" ht="24" customHeight="1">
      <c r="A136" s="35"/>
      <c r="B136" s="36"/>
      <c r="C136" s="238" t="s">
        <v>176</v>
      </c>
      <c r="D136" s="238" t="s">
        <v>132</v>
      </c>
      <c r="E136" s="239" t="s">
        <v>177</v>
      </c>
      <c r="F136" s="240" t="s">
        <v>178</v>
      </c>
      <c r="G136" s="241" t="s">
        <v>179</v>
      </c>
      <c r="H136" s="242">
        <v>2</v>
      </c>
      <c r="I136" s="243"/>
      <c r="J136" s="243"/>
      <c r="K136" s="244">
        <f>ROUND(P136*H136,0)</f>
        <v>0</v>
      </c>
      <c r="L136" s="240" t="s">
        <v>136</v>
      </c>
      <c r="M136" s="41"/>
      <c r="N136" s="245" t="s">
        <v>1</v>
      </c>
      <c r="O136" s="246" t="s">
        <v>43</v>
      </c>
      <c r="P136" s="247">
        <f>I136+J136</f>
        <v>0</v>
      </c>
      <c r="Q136" s="247">
        <f>ROUND(I136*H136,0)</f>
        <v>0</v>
      </c>
      <c r="R136" s="247">
        <f>ROUND(J136*H136,0)</f>
        <v>0</v>
      </c>
      <c r="S136" s="88"/>
      <c r="T136" s="248">
        <f>S136*H136</f>
        <v>0</v>
      </c>
      <c r="U136" s="248">
        <v>1.0000000000000001E-05</v>
      </c>
      <c r="V136" s="248">
        <f>U136*H136</f>
        <v>2.0000000000000002E-05</v>
      </c>
      <c r="W136" s="248">
        <v>0</v>
      </c>
      <c r="X136" s="249">
        <f>W136*H136</f>
        <v>0</v>
      </c>
      <c r="Y136" s="35"/>
      <c r="Z136" s="35"/>
      <c r="AA136" s="35"/>
      <c r="AB136" s="35"/>
      <c r="AC136" s="35"/>
      <c r="AD136" s="35"/>
      <c r="AE136" s="35"/>
      <c r="AR136" s="250" t="s">
        <v>137</v>
      </c>
      <c r="AT136" s="250" t="s">
        <v>132</v>
      </c>
      <c r="AU136" s="250" t="s">
        <v>89</v>
      </c>
      <c r="AY136" s="14" t="s">
        <v>130</v>
      </c>
      <c r="BE136" s="251">
        <f>IF(O136="základní",K136,0)</f>
        <v>0</v>
      </c>
      <c r="BF136" s="251">
        <f>IF(O136="snížená",K136,0)</f>
        <v>0</v>
      </c>
      <c r="BG136" s="251">
        <f>IF(O136="zákl. přenesená",K136,0)</f>
        <v>0</v>
      </c>
      <c r="BH136" s="251">
        <f>IF(O136="sníž. přenesená",K136,0)</f>
        <v>0</v>
      </c>
      <c r="BI136" s="251">
        <f>IF(O136="nulová",K136,0)</f>
        <v>0</v>
      </c>
      <c r="BJ136" s="14" t="s">
        <v>9</v>
      </c>
      <c r="BK136" s="251">
        <f>ROUND(P136*H136,0)</f>
        <v>0</v>
      </c>
      <c r="BL136" s="14" t="s">
        <v>137</v>
      </c>
      <c r="BM136" s="250" t="s">
        <v>180</v>
      </c>
    </row>
    <row r="137" s="2" customFormat="1" ht="24" customHeight="1">
      <c r="A137" s="35"/>
      <c r="B137" s="36"/>
      <c r="C137" s="252" t="s">
        <v>181</v>
      </c>
      <c r="D137" s="252" t="s">
        <v>171</v>
      </c>
      <c r="E137" s="253" t="s">
        <v>182</v>
      </c>
      <c r="F137" s="254" t="s">
        <v>183</v>
      </c>
      <c r="G137" s="255" t="s">
        <v>179</v>
      </c>
      <c r="H137" s="256">
        <v>2</v>
      </c>
      <c r="I137" s="257"/>
      <c r="J137" s="258"/>
      <c r="K137" s="259">
        <f>ROUND(P137*H137,0)</f>
        <v>0</v>
      </c>
      <c r="L137" s="254" t="s">
        <v>136</v>
      </c>
      <c r="M137" s="260"/>
      <c r="N137" s="261" t="s">
        <v>1</v>
      </c>
      <c r="O137" s="246" t="s">
        <v>43</v>
      </c>
      <c r="P137" s="247">
        <f>I137+J137</f>
        <v>0</v>
      </c>
      <c r="Q137" s="247">
        <f>ROUND(I137*H137,0)</f>
        <v>0</v>
      </c>
      <c r="R137" s="247">
        <f>ROUND(J137*H137,0)</f>
        <v>0</v>
      </c>
      <c r="S137" s="88"/>
      <c r="T137" s="248">
        <f>S137*H137</f>
        <v>0</v>
      </c>
      <c r="U137" s="248">
        <v>0.0019400000000000001</v>
      </c>
      <c r="V137" s="248">
        <f>U137*H137</f>
        <v>0.0038800000000000002</v>
      </c>
      <c r="W137" s="248">
        <v>0</v>
      </c>
      <c r="X137" s="249">
        <f>W137*H137</f>
        <v>0</v>
      </c>
      <c r="Y137" s="35"/>
      <c r="Z137" s="35"/>
      <c r="AA137" s="35"/>
      <c r="AB137" s="35"/>
      <c r="AC137" s="35"/>
      <c r="AD137" s="35"/>
      <c r="AE137" s="35"/>
      <c r="AR137" s="250" t="s">
        <v>162</v>
      </c>
      <c r="AT137" s="250" t="s">
        <v>171</v>
      </c>
      <c r="AU137" s="250" t="s">
        <v>89</v>
      </c>
      <c r="AY137" s="14" t="s">
        <v>130</v>
      </c>
      <c r="BE137" s="251">
        <f>IF(O137="základní",K137,0)</f>
        <v>0</v>
      </c>
      <c r="BF137" s="251">
        <f>IF(O137="snížená",K137,0)</f>
        <v>0</v>
      </c>
      <c r="BG137" s="251">
        <f>IF(O137="zákl. přenesená",K137,0)</f>
        <v>0</v>
      </c>
      <c r="BH137" s="251">
        <f>IF(O137="sníž. přenesená",K137,0)</f>
        <v>0</v>
      </c>
      <c r="BI137" s="251">
        <f>IF(O137="nulová",K137,0)</f>
        <v>0</v>
      </c>
      <c r="BJ137" s="14" t="s">
        <v>9</v>
      </c>
      <c r="BK137" s="251">
        <f>ROUND(P137*H137,0)</f>
        <v>0</v>
      </c>
      <c r="BL137" s="14" t="s">
        <v>137</v>
      </c>
      <c r="BM137" s="250" t="s">
        <v>184</v>
      </c>
    </row>
    <row r="138" s="2" customFormat="1" ht="24" customHeight="1">
      <c r="A138" s="35"/>
      <c r="B138" s="36"/>
      <c r="C138" s="238" t="s">
        <v>185</v>
      </c>
      <c r="D138" s="238" t="s">
        <v>132</v>
      </c>
      <c r="E138" s="239" t="s">
        <v>186</v>
      </c>
      <c r="F138" s="240" t="s">
        <v>187</v>
      </c>
      <c r="G138" s="241" t="s">
        <v>179</v>
      </c>
      <c r="H138" s="242">
        <v>2</v>
      </c>
      <c r="I138" s="243"/>
      <c r="J138" s="243"/>
      <c r="K138" s="244">
        <f>ROUND(P138*H138,0)</f>
        <v>0</v>
      </c>
      <c r="L138" s="240" t="s">
        <v>136</v>
      </c>
      <c r="M138" s="41"/>
      <c r="N138" s="245" t="s">
        <v>1</v>
      </c>
      <c r="O138" s="246" t="s">
        <v>43</v>
      </c>
      <c r="P138" s="247">
        <f>I138+J138</f>
        <v>0</v>
      </c>
      <c r="Q138" s="247">
        <f>ROUND(I138*H138,0)</f>
        <v>0</v>
      </c>
      <c r="R138" s="247">
        <f>ROUND(J138*H138,0)</f>
        <v>0</v>
      </c>
      <c r="S138" s="88"/>
      <c r="T138" s="248">
        <f>S138*H138</f>
        <v>0</v>
      </c>
      <c r="U138" s="248">
        <v>0.030169999999999999</v>
      </c>
      <c r="V138" s="248">
        <f>U138*H138</f>
        <v>0.060339999999999998</v>
      </c>
      <c r="W138" s="248">
        <v>0</v>
      </c>
      <c r="X138" s="249">
        <f>W138*H138</f>
        <v>0</v>
      </c>
      <c r="Y138" s="35"/>
      <c r="Z138" s="35"/>
      <c r="AA138" s="35"/>
      <c r="AB138" s="35"/>
      <c r="AC138" s="35"/>
      <c r="AD138" s="35"/>
      <c r="AE138" s="35"/>
      <c r="AR138" s="250" t="s">
        <v>137</v>
      </c>
      <c r="AT138" s="250" t="s">
        <v>132</v>
      </c>
      <c r="AU138" s="250" t="s">
        <v>89</v>
      </c>
      <c r="AY138" s="14" t="s">
        <v>130</v>
      </c>
      <c r="BE138" s="251">
        <f>IF(O138="základní",K138,0)</f>
        <v>0</v>
      </c>
      <c r="BF138" s="251">
        <f>IF(O138="snížená",K138,0)</f>
        <v>0</v>
      </c>
      <c r="BG138" s="251">
        <f>IF(O138="zákl. přenesená",K138,0)</f>
        <v>0</v>
      </c>
      <c r="BH138" s="251">
        <f>IF(O138="sníž. přenesená",K138,0)</f>
        <v>0</v>
      </c>
      <c r="BI138" s="251">
        <f>IF(O138="nulová",K138,0)</f>
        <v>0</v>
      </c>
      <c r="BJ138" s="14" t="s">
        <v>9</v>
      </c>
      <c r="BK138" s="251">
        <f>ROUND(P138*H138,0)</f>
        <v>0</v>
      </c>
      <c r="BL138" s="14" t="s">
        <v>137</v>
      </c>
      <c r="BM138" s="250" t="s">
        <v>188</v>
      </c>
    </row>
    <row r="139" s="12" customFormat="1" ht="22.8" customHeight="1">
      <c r="A139" s="12"/>
      <c r="B139" s="221"/>
      <c r="C139" s="222"/>
      <c r="D139" s="223" t="s">
        <v>79</v>
      </c>
      <c r="E139" s="236" t="s">
        <v>166</v>
      </c>
      <c r="F139" s="236" t="s">
        <v>189</v>
      </c>
      <c r="G139" s="222"/>
      <c r="H139" s="222"/>
      <c r="I139" s="225"/>
      <c r="J139" s="225"/>
      <c r="K139" s="237">
        <f>BK139</f>
        <v>0</v>
      </c>
      <c r="L139" s="222"/>
      <c r="M139" s="227"/>
      <c r="N139" s="228"/>
      <c r="O139" s="229"/>
      <c r="P139" s="229"/>
      <c r="Q139" s="230">
        <f>SUM(Q140:Q141)</f>
        <v>0</v>
      </c>
      <c r="R139" s="230">
        <f>SUM(R140:R141)</f>
        <v>0</v>
      </c>
      <c r="S139" s="229"/>
      <c r="T139" s="231">
        <f>SUM(T140:T141)</f>
        <v>0</v>
      </c>
      <c r="U139" s="229"/>
      <c r="V139" s="231">
        <f>SUM(V140:V141)</f>
        <v>0</v>
      </c>
      <c r="W139" s="229"/>
      <c r="X139" s="232">
        <f>SUM(X140:X141)</f>
        <v>0</v>
      </c>
      <c r="Y139" s="12"/>
      <c r="Z139" s="12"/>
      <c r="AA139" s="12"/>
      <c r="AB139" s="12"/>
      <c r="AC139" s="12"/>
      <c r="AD139" s="12"/>
      <c r="AE139" s="12"/>
      <c r="AR139" s="233" t="s">
        <v>9</v>
      </c>
      <c r="AT139" s="234" t="s">
        <v>79</v>
      </c>
      <c r="AU139" s="234" t="s">
        <v>9</v>
      </c>
      <c r="AY139" s="233" t="s">
        <v>130</v>
      </c>
      <c r="BK139" s="235">
        <f>SUM(BK140:BK141)</f>
        <v>0</v>
      </c>
    </row>
    <row r="140" s="2" customFormat="1" ht="24" customHeight="1">
      <c r="A140" s="35"/>
      <c r="B140" s="36"/>
      <c r="C140" s="238" t="s">
        <v>190</v>
      </c>
      <c r="D140" s="238" t="s">
        <v>132</v>
      </c>
      <c r="E140" s="239" t="s">
        <v>191</v>
      </c>
      <c r="F140" s="240" t="s">
        <v>192</v>
      </c>
      <c r="G140" s="241" t="s">
        <v>179</v>
      </c>
      <c r="H140" s="242">
        <v>2</v>
      </c>
      <c r="I140" s="243"/>
      <c r="J140" s="243"/>
      <c r="K140" s="244">
        <f>ROUND(P140*H140,0)</f>
        <v>0</v>
      </c>
      <c r="L140" s="240" t="s">
        <v>136</v>
      </c>
      <c r="M140" s="41"/>
      <c r="N140" s="245" t="s">
        <v>1</v>
      </c>
      <c r="O140" s="246" t="s">
        <v>43</v>
      </c>
      <c r="P140" s="247">
        <f>I140+J140</f>
        <v>0</v>
      </c>
      <c r="Q140" s="247">
        <f>ROUND(I140*H140,0)</f>
        <v>0</v>
      </c>
      <c r="R140" s="247">
        <f>ROUND(J140*H140,0)</f>
        <v>0</v>
      </c>
      <c r="S140" s="88"/>
      <c r="T140" s="248">
        <f>S140*H140</f>
        <v>0</v>
      </c>
      <c r="U140" s="248">
        <v>0</v>
      </c>
      <c r="V140" s="248">
        <f>U140*H140</f>
        <v>0</v>
      </c>
      <c r="W140" s="248">
        <v>0</v>
      </c>
      <c r="X140" s="249">
        <f>W140*H140</f>
        <v>0</v>
      </c>
      <c r="Y140" s="35"/>
      <c r="Z140" s="35"/>
      <c r="AA140" s="35"/>
      <c r="AB140" s="35"/>
      <c r="AC140" s="35"/>
      <c r="AD140" s="35"/>
      <c r="AE140" s="35"/>
      <c r="AR140" s="250" t="s">
        <v>137</v>
      </c>
      <c r="AT140" s="250" t="s">
        <v>132</v>
      </c>
      <c r="AU140" s="250" t="s">
        <v>89</v>
      </c>
      <c r="AY140" s="14" t="s">
        <v>130</v>
      </c>
      <c r="BE140" s="251">
        <f>IF(O140="základní",K140,0)</f>
        <v>0</v>
      </c>
      <c r="BF140" s="251">
        <f>IF(O140="snížená",K140,0)</f>
        <v>0</v>
      </c>
      <c r="BG140" s="251">
        <f>IF(O140="zákl. přenesená",K140,0)</f>
        <v>0</v>
      </c>
      <c r="BH140" s="251">
        <f>IF(O140="sníž. přenesená",K140,0)</f>
        <v>0</v>
      </c>
      <c r="BI140" s="251">
        <f>IF(O140="nulová",K140,0)</f>
        <v>0</v>
      </c>
      <c r="BJ140" s="14" t="s">
        <v>9</v>
      </c>
      <c r="BK140" s="251">
        <f>ROUND(P140*H140,0)</f>
        <v>0</v>
      </c>
      <c r="BL140" s="14" t="s">
        <v>137</v>
      </c>
      <c r="BM140" s="250" t="s">
        <v>193</v>
      </c>
    </row>
    <row r="141" s="2" customFormat="1" ht="24" customHeight="1">
      <c r="A141" s="35"/>
      <c r="B141" s="36"/>
      <c r="C141" s="238" t="s">
        <v>194</v>
      </c>
      <c r="D141" s="238" t="s">
        <v>132</v>
      </c>
      <c r="E141" s="239" t="s">
        <v>195</v>
      </c>
      <c r="F141" s="240" t="s">
        <v>196</v>
      </c>
      <c r="G141" s="241" t="s">
        <v>179</v>
      </c>
      <c r="H141" s="242">
        <v>10</v>
      </c>
      <c r="I141" s="243"/>
      <c r="J141" s="243"/>
      <c r="K141" s="244">
        <f>ROUND(P141*H141,0)</f>
        <v>0</v>
      </c>
      <c r="L141" s="240" t="s">
        <v>136</v>
      </c>
      <c r="M141" s="41"/>
      <c r="N141" s="245" t="s">
        <v>1</v>
      </c>
      <c r="O141" s="246" t="s">
        <v>43</v>
      </c>
      <c r="P141" s="247">
        <f>I141+J141</f>
        <v>0</v>
      </c>
      <c r="Q141" s="247">
        <f>ROUND(I141*H141,0)</f>
        <v>0</v>
      </c>
      <c r="R141" s="247">
        <f>ROUND(J141*H141,0)</f>
        <v>0</v>
      </c>
      <c r="S141" s="88"/>
      <c r="T141" s="248">
        <f>S141*H141</f>
        <v>0</v>
      </c>
      <c r="U141" s="248">
        <v>0</v>
      </c>
      <c r="V141" s="248">
        <f>U141*H141</f>
        <v>0</v>
      </c>
      <c r="W141" s="248">
        <v>0</v>
      </c>
      <c r="X141" s="249">
        <f>W141*H141</f>
        <v>0</v>
      </c>
      <c r="Y141" s="35"/>
      <c r="Z141" s="35"/>
      <c r="AA141" s="35"/>
      <c r="AB141" s="35"/>
      <c r="AC141" s="35"/>
      <c r="AD141" s="35"/>
      <c r="AE141" s="35"/>
      <c r="AR141" s="250" t="s">
        <v>137</v>
      </c>
      <c r="AT141" s="250" t="s">
        <v>132</v>
      </c>
      <c r="AU141" s="250" t="s">
        <v>89</v>
      </c>
      <c r="AY141" s="14" t="s">
        <v>130</v>
      </c>
      <c r="BE141" s="251">
        <f>IF(O141="základní",K141,0)</f>
        <v>0</v>
      </c>
      <c r="BF141" s="251">
        <f>IF(O141="snížená",K141,0)</f>
        <v>0</v>
      </c>
      <c r="BG141" s="251">
        <f>IF(O141="zákl. přenesená",K141,0)</f>
        <v>0</v>
      </c>
      <c r="BH141" s="251">
        <f>IF(O141="sníž. přenesená",K141,0)</f>
        <v>0</v>
      </c>
      <c r="BI141" s="251">
        <f>IF(O141="nulová",K141,0)</f>
        <v>0</v>
      </c>
      <c r="BJ141" s="14" t="s">
        <v>9</v>
      </c>
      <c r="BK141" s="251">
        <f>ROUND(P141*H141,0)</f>
        <v>0</v>
      </c>
      <c r="BL141" s="14" t="s">
        <v>137</v>
      </c>
      <c r="BM141" s="250" t="s">
        <v>197</v>
      </c>
    </row>
    <row r="142" s="12" customFormat="1" ht="25.92" customHeight="1">
      <c r="A142" s="12"/>
      <c r="B142" s="221"/>
      <c r="C142" s="222"/>
      <c r="D142" s="223" t="s">
        <v>79</v>
      </c>
      <c r="E142" s="224" t="s">
        <v>198</v>
      </c>
      <c r="F142" s="224" t="s">
        <v>199</v>
      </c>
      <c r="G142" s="222"/>
      <c r="H142" s="222"/>
      <c r="I142" s="225"/>
      <c r="J142" s="225"/>
      <c r="K142" s="226">
        <f>BK142</f>
        <v>0</v>
      </c>
      <c r="L142" s="222"/>
      <c r="M142" s="227"/>
      <c r="N142" s="228"/>
      <c r="O142" s="229"/>
      <c r="P142" s="229"/>
      <c r="Q142" s="230">
        <f>Q143</f>
        <v>0</v>
      </c>
      <c r="R142" s="230">
        <f>R143</f>
        <v>0</v>
      </c>
      <c r="S142" s="229"/>
      <c r="T142" s="231">
        <f>T143</f>
        <v>0</v>
      </c>
      <c r="U142" s="229"/>
      <c r="V142" s="231">
        <f>V143</f>
        <v>0.17832999999999999</v>
      </c>
      <c r="W142" s="229"/>
      <c r="X142" s="232">
        <f>X143</f>
        <v>0</v>
      </c>
      <c r="Y142" s="12"/>
      <c r="Z142" s="12"/>
      <c r="AA142" s="12"/>
      <c r="AB142" s="12"/>
      <c r="AC142" s="12"/>
      <c r="AD142" s="12"/>
      <c r="AE142" s="12"/>
      <c r="AR142" s="233" t="s">
        <v>89</v>
      </c>
      <c r="AT142" s="234" t="s">
        <v>79</v>
      </c>
      <c r="AU142" s="234" t="s">
        <v>80</v>
      </c>
      <c r="AY142" s="233" t="s">
        <v>130</v>
      </c>
      <c r="BK142" s="235">
        <f>BK143</f>
        <v>0</v>
      </c>
    </row>
    <row r="143" s="12" customFormat="1" ht="22.8" customHeight="1">
      <c r="A143" s="12"/>
      <c r="B143" s="221"/>
      <c r="C143" s="222"/>
      <c r="D143" s="223" t="s">
        <v>79</v>
      </c>
      <c r="E143" s="236" t="s">
        <v>200</v>
      </c>
      <c r="F143" s="236" t="s">
        <v>201</v>
      </c>
      <c r="G143" s="222"/>
      <c r="H143" s="222"/>
      <c r="I143" s="225"/>
      <c r="J143" s="225"/>
      <c r="K143" s="237">
        <f>BK143</f>
        <v>0</v>
      </c>
      <c r="L143" s="222"/>
      <c r="M143" s="227"/>
      <c r="N143" s="228"/>
      <c r="O143" s="229"/>
      <c r="P143" s="229"/>
      <c r="Q143" s="230">
        <f>SUM(Q144:Q154)</f>
        <v>0</v>
      </c>
      <c r="R143" s="230">
        <f>SUM(R144:R154)</f>
        <v>0</v>
      </c>
      <c r="S143" s="229"/>
      <c r="T143" s="231">
        <f>SUM(T144:T154)</f>
        <v>0</v>
      </c>
      <c r="U143" s="229"/>
      <c r="V143" s="231">
        <f>SUM(V144:V154)</f>
        <v>0.17832999999999999</v>
      </c>
      <c r="W143" s="229"/>
      <c r="X143" s="232">
        <f>SUM(X144:X154)</f>
        <v>0</v>
      </c>
      <c r="Y143" s="12"/>
      <c r="Z143" s="12"/>
      <c r="AA143" s="12"/>
      <c r="AB143" s="12"/>
      <c r="AC143" s="12"/>
      <c r="AD143" s="12"/>
      <c r="AE143" s="12"/>
      <c r="AR143" s="233" t="s">
        <v>89</v>
      </c>
      <c r="AT143" s="234" t="s">
        <v>79</v>
      </c>
      <c r="AU143" s="234" t="s">
        <v>9</v>
      </c>
      <c r="AY143" s="233" t="s">
        <v>130</v>
      </c>
      <c r="BK143" s="235">
        <f>SUM(BK144:BK154)</f>
        <v>0</v>
      </c>
    </row>
    <row r="144" s="2" customFormat="1" ht="24" customHeight="1">
      <c r="A144" s="35"/>
      <c r="B144" s="36"/>
      <c r="C144" s="238" t="s">
        <v>202</v>
      </c>
      <c r="D144" s="238" t="s">
        <v>132</v>
      </c>
      <c r="E144" s="239" t="s">
        <v>203</v>
      </c>
      <c r="F144" s="240" t="s">
        <v>204</v>
      </c>
      <c r="G144" s="241" t="s">
        <v>205</v>
      </c>
      <c r="H144" s="242">
        <v>50</v>
      </c>
      <c r="I144" s="243"/>
      <c r="J144" s="243"/>
      <c r="K144" s="244">
        <f>ROUND(P144*H144,0)</f>
        <v>0</v>
      </c>
      <c r="L144" s="240" t="s">
        <v>136</v>
      </c>
      <c r="M144" s="41"/>
      <c r="N144" s="245" t="s">
        <v>1</v>
      </c>
      <c r="O144" s="246" t="s">
        <v>43</v>
      </c>
      <c r="P144" s="247">
        <f>I144+J144</f>
        <v>0</v>
      </c>
      <c r="Q144" s="247">
        <f>ROUND(I144*H144,0)</f>
        <v>0</v>
      </c>
      <c r="R144" s="247">
        <f>ROUND(J144*H144,0)</f>
        <v>0</v>
      </c>
      <c r="S144" s="88"/>
      <c r="T144" s="248">
        <f>S144*H144</f>
        <v>0</v>
      </c>
      <c r="U144" s="248">
        <v>0.0022200000000000002</v>
      </c>
      <c r="V144" s="248">
        <f>U144*H144</f>
        <v>0.11100000000000002</v>
      </c>
      <c r="W144" s="248">
        <v>0</v>
      </c>
      <c r="X144" s="249">
        <f>W144*H144</f>
        <v>0</v>
      </c>
      <c r="Y144" s="35"/>
      <c r="Z144" s="35"/>
      <c r="AA144" s="35"/>
      <c r="AB144" s="35"/>
      <c r="AC144" s="35"/>
      <c r="AD144" s="35"/>
      <c r="AE144" s="35"/>
      <c r="AR144" s="250" t="s">
        <v>206</v>
      </c>
      <c r="AT144" s="250" t="s">
        <v>132</v>
      </c>
      <c r="AU144" s="250" t="s">
        <v>89</v>
      </c>
      <c r="AY144" s="14" t="s">
        <v>130</v>
      </c>
      <c r="BE144" s="251">
        <f>IF(O144="základní",K144,0)</f>
        <v>0</v>
      </c>
      <c r="BF144" s="251">
        <f>IF(O144="snížená",K144,0)</f>
        <v>0</v>
      </c>
      <c r="BG144" s="251">
        <f>IF(O144="zákl. přenesená",K144,0)</f>
        <v>0</v>
      </c>
      <c r="BH144" s="251">
        <f>IF(O144="sníž. přenesená",K144,0)</f>
        <v>0</v>
      </c>
      <c r="BI144" s="251">
        <f>IF(O144="nulová",K144,0)</f>
        <v>0</v>
      </c>
      <c r="BJ144" s="14" t="s">
        <v>9</v>
      </c>
      <c r="BK144" s="251">
        <f>ROUND(P144*H144,0)</f>
        <v>0</v>
      </c>
      <c r="BL144" s="14" t="s">
        <v>206</v>
      </c>
      <c r="BM144" s="250" t="s">
        <v>207</v>
      </c>
    </row>
    <row r="145" s="2" customFormat="1" ht="24" customHeight="1">
      <c r="A145" s="35"/>
      <c r="B145" s="36"/>
      <c r="C145" s="238" t="s">
        <v>208</v>
      </c>
      <c r="D145" s="238" t="s">
        <v>132</v>
      </c>
      <c r="E145" s="239" t="s">
        <v>209</v>
      </c>
      <c r="F145" s="240" t="s">
        <v>210</v>
      </c>
      <c r="G145" s="241" t="s">
        <v>205</v>
      </c>
      <c r="H145" s="242">
        <v>3</v>
      </c>
      <c r="I145" s="243"/>
      <c r="J145" s="243"/>
      <c r="K145" s="244">
        <f>ROUND(P145*H145,0)</f>
        <v>0</v>
      </c>
      <c r="L145" s="240" t="s">
        <v>136</v>
      </c>
      <c r="M145" s="41"/>
      <c r="N145" s="245" t="s">
        <v>1</v>
      </c>
      <c r="O145" s="246" t="s">
        <v>43</v>
      </c>
      <c r="P145" s="247">
        <f>I145+J145</f>
        <v>0</v>
      </c>
      <c r="Q145" s="247">
        <f>ROUND(I145*H145,0)</f>
        <v>0</v>
      </c>
      <c r="R145" s="247">
        <f>ROUND(J145*H145,0)</f>
        <v>0</v>
      </c>
      <c r="S145" s="88"/>
      <c r="T145" s="248">
        <f>S145*H145</f>
        <v>0</v>
      </c>
      <c r="U145" s="248">
        <v>0.0012099999999999999</v>
      </c>
      <c r="V145" s="248">
        <f>U145*H145</f>
        <v>0.0036299999999999995</v>
      </c>
      <c r="W145" s="248">
        <v>0</v>
      </c>
      <c r="X145" s="249">
        <f>W145*H145</f>
        <v>0</v>
      </c>
      <c r="Y145" s="35"/>
      <c r="Z145" s="35"/>
      <c r="AA145" s="35"/>
      <c r="AB145" s="35"/>
      <c r="AC145" s="35"/>
      <c r="AD145" s="35"/>
      <c r="AE145" s="35"/>
      <c r="AR145" s="250" t="s">
        <v>206</v>
      </c>
      <c r="AT145" s="250" t="s">
        <v>132</v>
      </c>
      <c r="AU145" s="250" t="s">
        <v>89</v>
      </c>
      <c r="AY145" s="14" t="s">
        <v>130</v>
      </c>
      <c r="BE145" s="251">
        <f>IF(O145="základní",K145,0)</f>
        <v>0</v>
      </c>
      <c r="BF145" s="251">
        <f>IF(O145="snížená",K145,0)</f>
        <v>0</v>
      </c>
      <c r="BG145" s="251">
        <f>IF(O145="zákl. přenesená",K145,0)</f>
        <v>0</v>
      </c>
      <c r="BH145" s="251">
        <f>IF(O145="sníž. přenesená",K145,0)</f>
        <v>0</v>
      </c>
      <c r="BI145" s="251">
        <f>IF(O145="nulová",K145,0)</f>
        <v>0</v>
      </c>
      <c r="BJ145" s="14" t="s">
        <v>9</v>
      </c>
      <c r="BK145" s="251">
        <f>ROUND(P145*H145,0)</f>
        <v>0</v>
      </c>
      <c r="BL145" s="14" t="s">
        <v>206</v>
      </c>
      <c r="BM145" s="250" t="s">
        <v>211</v>
      </c>
    </row>
    <row r="146" s="2" customFormat="1" ht="24" customHeight="1">
      <c r="A146" s="35"/>
      <c r="B146" s="36"/>
      <c r="C146" s="238" t="s">
        <v>212</v>
      </c>
      <c r="D146" s="238" t="s">
        <v>132</v>
      </c>
      <c r="E146" s="239" t="s">
        <v>213</v>
      </c>
      <c r="F146" s="240" t="s">
        <v>214</v>
      </c>
      <c r="G146" s="241" t="s">
        <v>205</v>
      </c>
      <c r="H146" s="242">
        <v>36</v>
      </c>
      <c r="I146" s="243"/>
      <c r="J146" s="243"/>
      <c r="K146" s="244">
        <f>ROUND(P146*H146,0)</f>
        <v>0</v>
      </c>
      <c r="L146" s="240" t="s">
        <v>136</v>
      </c>
      <c r="M146" s="41"/>
      <c r="N146" s="245" t="s">
        <v>1</v>
      </c>
      <c r="O146" s="246" t="s">
        <v>43</v>
      </c>
      <c r="P146" s="247">
        <f>I146+J146</f>
        <v>0</v>
      </c>
      <c r="Q146" s="247">
        <f>ROUND(I146*H146,0)</f>
        <v>0</v>
      </c>
      <c r="R146" s="247">
        <f>ROUND(J146*H146,0)</f>
        <v>0</v>
      </c>
      <c r="S146" s="88"/>
      <c r="T146" s="248">
        <f>S146*H146</f>
        <v>0</v>
      </c>
      <c r="U146" s="248">
        <v>0.00089999999999999998</v>
      </c>
      <c r="V146" s="248">
        <f>U146*H146</f>
        <v>0.032399999999999998</v>
      </c>
      <c r="W146" s="248">
        <v>0</v>
      </c>
      <c r="X146" s="249">
        <f>W146*H146</f>
        <v>0</v>
      </c>
      <c r="Y146" s="35"/>
      <c r="Z146" s="35"/>
      <c r="AA146" s="35"/>
      <c r="AB146" s="35"/>
      <c r="AC146" s="35"/>
      <c r="AD146" s="35"/>
      <c r="AE146" s="35"/>
      <c r="AR146" s="250" t="s">
        <v>206</v>
      </c>
      <c r="AT146" s="250" t="s">
        <v>132</v>
      </c>
      <c r="AU146" s="250" t="s">
        <v>89</v>
      </c>
      <c r="AY146" s="14" t="s">
        <v>130</v>
      </c>
      <c r="BE146" s="251">
        <f>IF(O146="základní",K146,0)</f>
        <v>0</v>
      </c>
      <c r="BF146" s="251">
        <f>IF(O146="snížená",K146,0)</f>
        <v>0</v>
      </c>
      <c r="BG146" s="251">
        <f>IF(O146="zákl. přenesená",K146,0)</f>
        <v>0</v>
      </c>
      <c r="BH146" s="251">
        <f>IF(O146="sníž. přenesená",K146,0)</f>
        <v>0</v>
      </c>
      <c r="BI146" s="251">
        <f>IF(O146="nulová",K146,0)</f>
        <v>0</v>
      </c>
      <c r="BJ146" s="14" t="s">
        <v>9</v>
      </c>
      <c r="BK146" s="251">
        <f>ROUND(P146*H146,0)</f>
        <v>0</v>
      </c>
      <c r="BL146" s="14" t="s">
        <v>206</v>
      </c>
      <c r="BM146" s="250" t="s">
        <v>215</v>
      </c>
    </row>
    <row r="147" s="2" customFormat="1" ht="24" customHeight="1">
      <c r="A147" s="35"/>
      <c r="B147" s="36"/>
      <c r="C147" s="238" t="s">
        <v>216</v>
      </c>
      <c r="D147" s="238" t="s">
        <v>132</v>
      </c>
      <c r="E147" s="239" t="s">
        <v>217</v>
      </c>
      <c r="F147" s="240" t="s">
        <v>218</v>
      </c>
      <c r="G147" s="241" t="s">
        <v>179</v>
      </c>
      <c r="H147" s="242">
        <v>17</v>
      </c>
      <c r="I147" s="243"/>
      <c r="J147" s="243"/>
      <c r="K147" s="244">
        <f>ROUND(P147*H147,0)</f>
        <v>0</v>
      </c>
      <c r="L147" s="240" t="s">
        <v>136</v>
      </c>
      <c r="M147" s="41"/>
      <c r="N147" s="245" t="s">
        <v>1</v>
      </c>
      <c r="O147" s="246" t="s">
        <v>43</v>
      </c>
      <c r="P147" s="247">
        <f>I147+J147</f>
        <v>0</v>
      </c>
      <c r="Q147" s="247">
        <f>ROUND(I147*H147,0)</f>
        <v>0</v>
      </c>
      <c r="R147" s="247">
        <f>ROUND(J147*H147,0)</f>
        <v>0</v>
      </c>
      <c r="S147" s="88"/>
      <c r="T147" s="248">
        <f>S147*H147</f>
        <v>0</v>
      </c>
      <c r="U147" s="248">
        <v>0</v>
      </c>
      <c r="V147" s="248">
        <f>U147*H147</f>
        <v>0</v>
      </c>
      <c r="W147" s="248">
        <v>0</v>
      </c>
      <c r="X147" s="249">
        <f>W147*H147</f>
        <v>0</v>
      </c>
      <c r="Y147" s="35"/>
      <c r="Z147" s="35"/>
      <c r="AA147" s="35"/>
      <c r="AB147" s="35"/>
      <c r="AC147" s="35"/>
      <c r="AD147" s="35"/>
      <c r="AE147" s="35"/>
      <c r="AR147" s="250" t="s">
        <v>206</v>
      </c>
      <c r="AT147" s="250" t="s">
        <v>132</v>
      </c>
      <c r="AU147" s="250" t="s">
        <v>89</v>
      </c>
      <c r="AY147" s="14" t="s">
        <v>130</v>
      </c>
      <c r="BE147" s="251">
        <f>IF(O147="základní",K147,0)</f>
        <v>0</v>
      </c>
      <c r="BF147" s="251">
        <f>IF(O147="snížená",K147,0)</f>
        <v>0</v>
      </c>
      <c r="BG147" s="251">
        <f>IF(O147="zákl. přenesená",K147,0)</f>
        <v>0</v>
      </c>
      <c r="BH147" s="251">
        <f>IF(O147="sníž. přenesená",K147,0)</f>
        <v>0</v>
      </c>
      <c r="BI147" s="251">
        <f>IF(O147="nulová",K147,0)</f>
        <v>0</v>
      </c>
      <c r="BJ147" s="14" t="s">
        <v>9</v>
      </c>
      <c r="BK147" s="251">
        <f>ROUND(P147*H147,0)</f>
        <v>0</v>
      </c>
      <c r="BL147" s="14" t="s">
        <v>206</v>
      </c>
      <c r="BM147" s="250" t="s">
        <v>219</v>
      </c>
    </row>
    <row r="148" s="2" customFormat="1" ht="24" customHeight="1">
      <c r="A148" s="35"/>
      <c r="B148" s="36"/>
      <c r="C148" s="238" t="s">
        <v>220</v>
      </c>
      <c r="D148" s="238" t="s">
        <v>132</v>
      </c>
      <c r="E148" s="239" t="s">
        <v>221</v>
      </c>
      <c r="F148" s="240" t="s">
        <v>222</v>
      </c>
      <c r="G148" s="241" t="s">
        <v>179</v>
      </c>
      <c r="H148" s="242">
        <v>5</v>
      </c>
      <c r="I148" s="243"/>
      <c r="J148" s="243"/>
      <c r="K148" s="244">
        <f>ROUND(P148*H148,0)</f>
        <v>0</v>
      </c>
      <c r="L148" s="240" t="s">
        <v>136</v>
      </c>
      <c r="M148" s="41"/>
      <c r="N148" s="245" t="s">
        <v>1</v>
      </c>
      <c r="O148" s="246" t="s">
        <v>43</v>
      </c>
      <c r="P148" s="247">
        <f>I148+J148</f>
        <v>0</v>
      </c>
      <c r="Q148" s="247">
        <f>ROUND(I148*H148,0)</f>
        <v>0</v>
      </c>
      <c r="R148" s="247">
        <f>ROUND(J148*H148,0)</f>
        <v>0</v>
      </c>
      <c r="S148" s="88"/>
      <c r="T148" s="248">
        <f>S148*H148</f>
        <v>0</v>
      </c>
      <c r="U148" s="248">
        <v>0.00056999999999999998</v>
      </c>
      <c r="V148" s="248">
        <f>U148*H148</f>
        <v>0.0028500000000000001</v>
      </c>
      <c r="W148" s="248">
        <v>0</v>
      </c>
      <c r="X148" s="249">
        <f>W148*H148</f>
        <v>0</v>
      </c>
      <c r="Y148" s="35"/>
      <c r="Z148" s="35"/>
      <c r="AA148" s="35"/>
      <c r="AB148" s="35"/>
      <c r="AC148" s="35"/>
      <c r="AD148" s="35"/>
      <c r="AE148" s="35"/>
      <c r="AR148" s="250" t="s">
        <v>206</v>
      </c>
      <c r="AT148" s="250" t="s">
        <v>132</v>
      </c>
      <c r="AU148" s="250" t="s">
        <v>89</v>
      </c>
      <c r="AY148" s="14" t="s">
        <v>130</v>
      </c>
      <c r="BE148" s="251">
        <f>IF(O148="základní",K148,0)</f>
        <v>0</v>
      </c>
      <c r="BF148" s="251">
        <f>IF(O148="snížená",K148,0)</f>
        <v>0</v>
      </c>
      <c r="BG148" s="251">
        <f>IF(O148="zákl. přenesená",K148,0)</f>
        <v>0</v>
      </c>
      <c r="BH148" s="251">
        <f>IF(O148="sníž. přenesená",K148,0)</f>
        <v>0</v>
      </c>
      <c r="BI148" s="251">
        <f>IF(O148="nulová",K148,0)</f>
        <v>0</v>
      </c>
      <c r="BJ148" s="14" t="s">
        <v>9</v>
      </c>
      <c r="BK148" s="251">
        <f>ROUND(P148*H148,0)</f>
        <v>0</v>
      </c>
      <c r="BL148" s="14" t="s">
        <v>206</v>
      </c>
      <c r="BM148" s="250" t="s">
        <v>223</v>
      </c>
    </row>
    <row r="149" s="2" customFormat="1" ht="24" customHeight="1">
      <c r="A149" s="35"/>
      <c r="B149" s="36"/>
      <c r="C149" s="252" t="s">
        <v>224</v>
      </c>
      <c r="D149" s="252" t="s">
        <v>171</v>
      </c>
      <c r="E149" s="253" t="s">
        <v>225</v>
      </c>
      <c r="F149" s="254" t="s">
        <v>226</v>
      </c>
      <c r="G149" s="255" t="s">
        <v>179</v>
      </c>
      <c r="H149" s="256">
        <v>5</v>
      </c>
      <c r="I149" s="257"/>
      <c r="J149" s="258"/>
      <c r="K149" s="259">
        <f>ROUND(P149*H149,0)</f>
        <v>0</v>
      </c>
      <c r="L149" s="254" t="s">
        <v>136</v>
      </c>
      <c r="M149" s="260"/>
      <c r="N149" s="261" t="s">
        <v>1</v>
      </c>
      <c r="O149" s="246" t="s">
        <v>43</v>
      </c>
      <c r="P149" s="247">
        <f>I149+J149</f>
        <v>0</v>
      </c>
      <c r="Q149" s="247">
        <f>ROUND(I149*H149,0)</f>
        <v>0</v>
      </c>
      <c r="R149" s="247">
        <f>ROUND(J149*H149,0)</f>
        <v>0</v>
      </c>
      <c r="S149" s="88"/>
      <c r="T149" s="248">
        <f>S149*H149</f>
        <v>0</v>
      </c>
      <c r="U149" s="248">
        <v>0.001</v>
      </c>
      <c r="V149" s="248">
        <f>U149*H149</f>
        <v>0.0050000000000000001</v>
      </c>
      <c r="W149" s="248">
        <v>0</v>
      </c>
      <c r="X149" s="249">
        <f>W149*H149</f>
        <v>0</v>
      </c>
      <c r="Y149" s="35"/>
      <c r="Z149" s="35"/>
      <c r="AA149" s="35"/>
      <c r="AB149" s="35"/>
      <c r="AC149" s="35"/>
      <c r="AD149" s="35"/>
      <c r="AE149" s="35"/>
      <c r="AR149" s="250" t="s">
        <v>227</v>
      </c>
      <c r="AT149" s="250" t="s">
        <v>171</v>
      </c>
      <c r="AU149" s="250" t="s">
        <v>89</v>
      </c>
      <c r="AY149" s="14" t="s">
        <v>130</v>
      </c>
      <c r="BE149" s="251">
        <f>IF(O149="základní",K149,0)</f>
        <v>0</v>
      </c>
      <c r="BF149" s="251">
        <f>IF(O149="snížená",K149,0)</f>
        <v>0</v>
      </c>
      <c r="BG149" s="251">
        <f>IF(O149="zákl. přenesená",K149,0)</f>
        <v>0</v>
      </c>
      <c r="BH149" s="251">
        <f>IF(O149="sníž. přenesená",K149,0)</f>
        <v>0</v>
      </c>
      <c r="BI149" s="251">
        <f>IF(O149="nulová",K149,0)</f>
        <v>0</v>
      </c>
      <c r="BJ149" s="14" t="s">
        <v>9</v>
      </c>
      <c r="BK149" s="251">
        <f>ROUND(P149*H149,0)</f>
        <v>0</v>
      </c>
      <c r="BL149" s="14" t="s">
        <v>206</v>
      </c>
      <c r="BM149" s="250" t="s">
        <v>228</v>
      </c>
    </row>
    <row r="150" s="2" customFormat="1" ht="24" customHeight="1">
      <c r="A150" s="35"/>
      <c r="B150" s="36"/>
      <c r="C150" s="238" t="s">
        <v>10</v>
      </c>
      <c r="D150" s="238" t="s">
        <v>132</v>
      </c>
      <c r="E150" s="239" t="s">
        <v>229</v>
      </c>
      <c r="F150" s="240" t="s">
        <v>230</v>
      </c>
      <c r="G150" s="241" t="s">
        <v>179</v>
      </c>
      <c r="H150" s="242">
        <v>5</v>
      </c>
      <c r="I150" s="243"/>
      <c r="J150" s="243"/>
      <c r="K150" s="244">
        <f>ROUND(P150*H150,0)</f>
        <v>0</v>
      </c>
      <c r="L150" s="240" t="s">
        <v>136</v>
      </c>
      <c r="M150" s="41"/>
      <c r="N150" s="245" t="s">
        <v>1</v>
      </c>
      <c r="O150" s="246" t="s">
        <v>43</v>
      </c>
      <c r="P150" s="247">
        <f>I150+J150</f>
        <v>0</v>
      </c>
      <c r="Q150" s="247">
        <f>ROUND(I150*H150,0)</f>
        <v>0</v>
      </c>
      <c r="R150" s="247">
        <f>ROUND(J150*H150,0)</f>
        <v>0</v>
      </c>
      <c r="S150" s="88"/>
      <c r="T150" s="248">
        <f>S150*H150</f>
        <v>0</v>
      </c>
      <c r="U150" s="248">
        <v>0.0024299999999999999</v>
      </c>
      <c r="V150" s="248">
        <f>U150*H150</f>
        <v>0.012149999999999999</v>
      </c>
      <c r="W150" s="248">
        <v>0</v>
      </c>
      <c r="X150" s="249">
        <f>W150*H150</f>
        <v>0</v>
      </c>
      <c r="Y150" s="35"/>
      <c r="Z150" s="35"/>
      <c r="AA150" s="35"/>
      <c r="AB150" s="35"/>
      <c r="AC150" s="35"/>
      <c r="AD150" s="35"/>
      <c r="AE150" s="35"/>
      <c r="AR150" s="250" t="s">
        <v>206</v>
      </c>
      <c r="AT150" s="250" t="s">
        <v>132</v>
      </c>
      <c r="AU150" s="250" t="s">
        <v>89</v>
      </c>
      <c r="AY150" s="14" t="s">
        <v>130</v>
      </c>
      <c r="BE150" s="251">
        <f>IF(O150="základní",K150,0)</f>
        <v>0</v>
      </c>
      <c r="BF150" s="251">
        <f>IF(O150="snížená",K150,0)</f>
        <v>0</v>
      </c>
      <c r="BG150" s="251">
        <f>IF(O150="zákl. přenesená",K150,0)</f>
        <v>0</v>
      </c>
      <c r="BH150" s="251">
        <f>IF(O150="sníž. přenesená",K150,0)</f>
        <v>0</v>
      </c>
      <c r="BI150" s="251">
        <f>IF(O150="nulová",K150,0)</f>
        <v>0</v>
      </c>
      <c r="BJ150" s="14" t="s">
        <v>9</v>
      </c>
      <c r="BK150" s="251">
        <f>ROUND(P150*H150,0)</f>
        <v>0</v>
      </c>
      <c r="BL150" s="14" t="s">
        <v>206</v>
      </c>
      <c r="BM150" s="250" t="s">
        <v>231</v>
      </c>
    </row>
    <row r="151" s="2" customFormat="1" ht="24" customHeight="1">
      <c r="A151" s="35"/>
      <c r="B151" s="36"/>
      <c r="C151" s="252" t="s">
        <v>232</v>
      </c>
      <c r="D151" s="252" t="s">
        <v>171</v>
      </c>
      <c r="E151" s="253" t="s">
        <v>233</v>
      </c>
      <c r="F151" s="254" t="s">
        <v>234</v>
      </c>
      <c r="G151" s="255" t="s">
        <v>179</v>
      </c>
      <c r="H151" s="256">
        <v>2</v>
      </c>
      <c r="I151" s="257"/>
      <c r="J151" s="258"/>
      <c r="K151" s="259">
        <f>ROUND(P151*H151,0)</f>
        <v>0</v>
      </c>
      <c r="L151" s="254" t="s">
        <v>136</v>
      </c>
      <c r="M151" s="260"/>
      <c r="N151" s="261" t="s">
        <v>1</v>
      </c>
      <c r="O151" s="246" t="s">
        <v>43</v>
      </c>
      <c r="P151" s="247">
        <f>I151+J151</f>
        <v>0</v>
      </c>
      <c r="Q151" s="247">
        <f>ROUND(I151*H151,0)</f>
        <v>0</v>
      </c>
      <c r="R151" s="247">
        <f>ROUND(J151*H151,0)</f>
        <v>0</v>
      </c>
      <c r="S151" s="88"/>
      <c r="T151" s="248">
        <f>S151*H151</f>
        <v>0</v>
      </c>
      <c r="U151" s="248">
        <v>0.00040000000000000002</v>
      </c>
      <c r="V151" s="248">
        <f>U151*H151</f>
        <v>0.00080000000000000004</v>
      </c>
      <c r="W151" s="248">
        <v>0</v>
      </c>
      <c r="X151" s="249">
        <f>W151*H151</f>
        <v>0</v>
      </c>
      <c r="Y151" s="35"/>
      <c r="Z151" s="35"/>
      <c r="AA151" s="35"/>
      <c r="AB151" s="35"/>
      <c r="AC151" s="35"/>
      <c r="AD151" s="35"/>
      <c r="AE151" s="35"/>
      <c r="AR151" s="250" t="s">
        <v>227</v>
      </c>
      <c r="AT151" s="250" t="s">
        <v>171</v>
      </c>
      <c r="AU151" s="250" t="s">
        <v>89</v>
      </c>
      <c r="AY151" s="14" t="s">
        <v>130</v>
      </c>
      <c r="BE151" s="251">
        <f>IF(O151="základní",K151,0)</f>
        <v>0</v>
      </c>
      <c r="BF151" s="251">
        <f>IF(O151="snížená",K151,0)</f>
        <v>0</v>
      </c>
      <c r="BG151" s="251">
        <f>IF(O151="zákl. přenesená",K151,0)</f>
        <v>0</v>
      </c>
      <c r="BH151" s="251">
        <f>IF(O151="sníž. přenesená",K151,0)</f>
        <v>0</v>
      </c>
      <c r="BI151" s="251">
        <f>IF(O151="nulová",K151,0)</f>
        <v>0</v>
      </c>
      <c r="BJ151" s="14" t="s">
        <v>9</v>
      </c>
      <c r="BK151" s="251">
        <f>ROUND(P151*H151,0)</f>
        <v>0</v>
      </c>
      <c r="BL151" s="14" t="s">
        <v>206</v>
      </c>
      <c r="BM151" s="250" t="s">
        <v>235</v>
      </c>
    </row>
    <row r="152" s="2" customFormat="1" ht="24" customHeight="1">
      <c r="A152" s="35"/>
      <c r="B152" s="36"/>
      <c r="C152" s="238" t="s">
        <v>206</v>
      </c>
      <c r="D152" s="238" t="s">
        <v>132</v>
      </c>
      <c r="E152" s="239" t="s">
        <v>236</v>
      </c>
      <c r="F152" s="240" t="s">
        <v>237</v>
      </c>
      <c r="G152" s="241" t="s">
        <v>179</v>
      </c>
      <c r="H152" s="242">
        <v>7</v>
      </c>
      <c r="I152" s="243"/>
      <c r="J152" s="243"/>
      <c r="K152" s="244">
        <f>ROUND(P152*H152,0)</f>
        <v>0</v>
      </c>
      <c r="L152" s="240" t="s">
        <v>136</v>
      </c>
      <c r="M152" s="41"/>
      <c r="N152" s="245" t="s">
        <v>1</v>
      </c>
      <c r="O152" s="246" t="s">
        <v>43</v>
      </c>
      <c r="P152" s="247">
        <f>I152+J152</f>
        <v>0</v>
      </c>
      <c r="Q152" s="247">
        <f>ROUND(I152*H152,0)</f>
        <v>0</v>
      </c>
      <c r="R152" s="247">
        <f>ROUND(J152*H152,0)</f>
        <v>0</v>
      </c>
      <c r="S152" s="88"/>
      <c r="T152" s="248">
        <f>S152*H152</f>
        <v>0</v>
      </c>
      <c r="U152" s="248">
        <v>0.0015</v>
      </c>
      <c r="V152" s="248">
        <f>U152*H152</f>
        <v>0.010500000000000001</v>
      </c>
      <c r="W152" s="248">
        <v>0</v>
      </c>
      <c r="X152" s="249">
        <f>W152*H152</f>
        <v>0</v>
      </c>
      <c r="Y152" s="35"/>
      <c r="Z152" s="35"/>
      <c r="AA152" s="35"/>
      <c r="AB152" s="35"/>
      <c r="AC152" s="35"/>
      <c r="AD152" s="35"/>
      <c r="AE152" s="35"/>
      <c r="AR152" s="250" t="s">
        <v>206</v>
      </c>
      <c r="AT152" s="250" t="s">
        <v>132</v>
      </c>
      <c r="AU152" s="250" t="s">
        <v>89</v>
      </c>
      <c r="AY152" s="14" t="s">
        <v>130</v>
      </c>
      <c r="BE152" s="251">
        <f>IF(O152="základní",K152,0)</f>
        <v>0</v>
      </c>
      <c r="BF152" s="251">
        <f>IF(O152="snížená",K152,0)</f>
        <v>0</v>
      </c>
      <c r="BG152" s="251">
        <f>IF(O152="zákl. přenesená",K152,0)</f>
        <v>0</v>
      </c>
      <c r="BH152" s="251">
        <f>IF(O152="sníž. přenesená",K152,0)</f>
        <v>0</v>
      </c>
      <c r="BI152" s="251">
        <f>IF(O152="nulová",K152,0)</f>
        <v>0</v>
      </c>
      <c r="BJ152" s="14" t="s">
        <v>9</v>
      </c>
      <c r="BK152" s="251">
        <f>ROUND(P152*H152,0)</f>
        <v>0</v>
      </c>
      <c r="BL152" s="14" t="s">
        <v>206</v>
      </c>
      <c r="BM152" s="250" t="s">
        <v>238</v>
      </c>
    </row>
    <row r="153" s="2" customFormat="1" ht="24" customHeight="1">
      <c r="A153" s="35"/>
      <c r="B153" s="36"/>
      <c r="C153" s="238" t="s">
        <v>239</v>
      </c>
      <c r="D153" s="238" t="s">
        <v>132</v>
      </c>
      <c r="E153" s="239" t="s">
        <v>240</v>
      </c>
      <c r="F153" s="240" t="s">
        <v>241</v>
      </c>
      <c r="G153" s="241" t="s">
        <v>205</v>
      </c>
      <c r="H153" s="242">
        <v>89</v>
      </c>
      <c r="I153" s="243"/>
      <c r="J153" s="243"/>
      <c r="K153" s="244">
        <f>ROUND(P153*H153,0)</f>
        <v>0</v>
      </c>
      <c r="L153" s="240" t="s">
        <v>136</v>
      </c>
      <c r="M153" s="41"/>
      <c r="N153" s="245" t="s">
        <v>1</v>
      </c>
      <c r="O153" s="246" t="s">
        <v>43</v>
      </c>
      <c r="P153" s="247">
        <f>I153+J153</f>
        <v>0</v>
      </c>
      <c r="Q153" s="247">
        <f>ROUND(I153*H153,0)</f>
        <v>0</v>
      </c>
      <c r="R153" s="247">
        <f>ROUND(J153*H153,0)</f>
        <v>0</v>
      </c>
      <c r="S153" s="88"/>
      <c r="T153" s="248">
        <f>S153*H153</f>
        <v>0</v>
      </c>
      <c r="U153" s="248">
        <v>0</v>
      </c>
      <c r="V153" s="248">
        <f>U153*H153</f>
        <v>0</v>
      </c>
      <c r="W153" s="248">
        <v>0</v>
      </c>
      <c r="X153" s="249">
        <f>W153*H153</f>
        <v>0</v>
      </c>
      <c r="Y153" s="35"/>
      <c r="Z153" s="35"/>
      <c r="AA153" s="35"/>
      <c r="AB153" s="35"/>
      <c r="AC153" s="35"/>
      <c r="AD153" s="35"/>
      <c r="AE153" s="35"/>
      <c r="AR153" s="250" t="s">
        <v>206</v>
      </c>
      <c r="AT153" s="250" t="s">
        <v>132</v>
      </c>
      <c r="AU153" s="250" t="s">
        <v>89</v>
      </c>
      <c r="AY153" s="14" t="s">
        <v>130</v>
      </c>
      <c r="BE153" s="251">
        <f>IF(O153="základní",K153,0)</f>
        <v>0</v>
      </c>
      <c r="BF153" s="251">
        <f>IF(O153="snížená",K153,0)</f>
        <v>0</v>
      </c>
      <c r="BG153" s="251">
        <f>IF(O153="zákl. přenesená",K153,0)</f>
        <v>0</v>
      </c>
      <c r="BH153" s="251">
        <f>IF(O153="sníž. přenesená",K153,0)</f>
        <v>0</v>
      </c>
      <c r="BI153" s="251">
        <f>IF(O153="nulová",K153,0)</f>
        <v>0</v>
      </c>
      <c r="BJ153" s="14" t="s">
        <v>9</v>
      </c>
      <c r="BK153" s="251">
        <f>ROUND(P153*H153,0)</f>
        <v>0</v>
      </c>
      <c r="BL153" s="14" t="s">
        <v>206</v>
      </c>
      <c r="BM153" s="250" t="s">
        <v>242</v>
      </c>
    </row>
    <row r="154" s="2" customFormat="1" ht="24" customHeight="1">
      <c r="A154" s="35"/>
      <c r="B154" s="36"/>
      <c r="C154" s="238" t="s">
        <v>243</v>
      </c>
      <c r="D154" s="238" t="s">
        <v>132</v>
      </c>
      <c r="E154" s="239" t="s">
        <v>244</v>
      </c>
      <c r="F154" s="240" t="s">
        <v>245</v>
      </c>
      <c r="G154" s="241" t="s">
        <v>246</v>
      </c>
      <c r="H154" s="262"/>
      <c r="I154" s="243"/>
      <c r="J154" s="243"/>
      <c r="K154" s="244">
        <f>ROUND(P154*H154,0)</f>
        <v>0</v>
      </c>
      <c r="L154" s="240" t="s">
        <v>136</v>
      </c>
      <c r="M154" s="41"/>
      <c r="N154" s="263" t="s">
        <v>1</v>
      </c>
      <c r="O154" s="264" t="s">
        <v>43</v>
      </c>
      <c r="P154" s="265">
        <f>I154+J154</f>
        <v>0</v>
      </c>
      <c r="Q154" s="265">
        <f>ROUND(I154*H154,0)</f>
        <v>0</v>
      </c>
      <c r="R154" s="265">
        <f>ROUND(J154*H154,0)</f>
        <v>0</v>
      </c>
      <c r="S154" s="266"/>
      <c r="T154" s="267">
        <f>S154*H154</f>
        <v>0</v>
      </c>
      <c r="U154" s="267">
        <v>0</v>
      </c>
      <c r="V154" s="267">
        <f>U154*H154</f>
        <v>0</v>
      </c>
      <c r="W154" s="267">
        <v>0</v>
      </c>
      <c r="X154" s="268">
        <f>W154*H154</f>
        <v>0</v>
      </c>
      <c r="Y154" s="35"/>
      <c r="Z154" s="35"/>
      <c r="AA154" s="35"/>
      <c r="AB154" s="35"/>
      <c r="AC154" s="35"/>
      <c r="AD154" s="35"/>
      <c r="AE154" s="35"/>
      <c r="AR154" s="250" t="s">
        <v>206</v>
      </c>
      <c r="AT154" s="250" t="s">
        <v>132</v>
      </c>
      <c r="AU154" s="250" t="s">
        <v>89</v>
      </c>
      <c r="AY154" s="14" t="s">
        <v>130</v>
      </c>
      <c r="BE154" s="251">
        <f>IF(O154="základní",K154,0)</f>
        <v>0</v>
      </c>
      <c r="BF154" s="251">
        <f>IF(O154="snížená",K154,0)</f>
        <v>0</v>
      </c>
      <c r="BG154" s="251">
        <f>IF(O154="zákl. přenesená",K154,0)</f>
        <v>0</v>
      </c>
      <c r="BH154" s="251">
        <f>IF(O154="sníž. přenesená",K154,0)</f>
        <v>0</v>
      </c>
      <c r="BI154" s="251">
        <f>IF(O154="nulová",K154,0)</f>
        <v>0</v>
      </c>
      <c r="BJ154" s="14" t="s">
        <v>9</v>
      </c>
      <c r="BK154" s="251">
        <f>ROUND(P154*H154,0)</f>
        <v>0</v>
      </c>
      <c r="BL154" s="14" t="s">
        <v>206</v>
      </c>
      <c r="BM154" s="250" t="s">
        <v>247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182"/>
      <c r="J155" s="182"/>
      <c r="K155" s="64"/>
      <c r="L155" s="64"/>
      <c r="M155" s="41"/>
      <c r="N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286aijkuAzHQb0lSDL4pnNNyFVt5bW4rQqAIGkNoXqW/LXDeoixKrhL2b0w2SXyiaX98G60DdH3qXLBC23pHRA==" hashValue="MPmpSaIEKroz8ecaTLDcA2XvshFy0LymIiBpyHU8e+kKXlmbJhHA/hT+Jk/+cqrgQwZF+aXL9tRz4evH1x8GIw==" algorithmName="SHA-512" password="828C"/>
  <autoFilter ref="C121:L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4" customWidth="1"/>
    <col min="10" max="10" width="20.17" style="134" customWidth="1"/>
    <col min="11" max="11" width="20.17" style="1" customWidth="1"/>
    <col min="12" max="12" width="15.5" style="1" customWidth="1"/>
    <col min="13" max="13" width="9.33" style="1" customWidth="1"/>
    <col min="14" max="14" width="10.83" style="1" hidden="1" customWidth="1"/>
    <col min="15" max="15" width="9.33" style="1" hidden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4.17" style="1" hidden="1" customWidth="1"/>
    <col min="22" max="22" width="14.17" style="1" hidden="1" customWidth="1"/>
    <col min="23" max="23" width="14.17" style="1" hidden="1" customWidth="1"/>
    <col min="24" max="24" width="14.17" style="1" hidden="1" customWidth="1"/>
    <col min="25" max="25" width="12.33" style="1" hidden="1" customWidth="1"/>
    <col min="26" max="26" width="16.33" style="1" customWidth="1"/>
    <col min="27" max="27" width="12.33" style="1" customWidth="1"/>
    <col min="28" max="28" width="15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4"/>
      <c r="J2" s="134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4" t="s">
        <v>92</v>
      </c>
    </row>
    <row r="3" hidden="1" s="1" customFormat="1" ht="6.96" customHeight="1">
      <c r="B3" s="135"/>
      <c r="C3" s="136"/>
      <c r="D3" s="136"/>
      <c r="E3" s="136"/>
      <c r="F3" s="136"/>
      <c r="G3" s="136"/>
      <c r="H3" s="136"/>
      <c r="I3" s="137"/>
      <c r="J3" s="137"/>
      <c r="K3" s="136"/>
      <c r="L3" s="136"/>
      <c r="M3" s="17"/>
      <c r="AT3" s="14" t="s">
        <v>89</v>
      </c>
    </row>
    <row r="4" hidden="1" s="1" customFormat="1" ht="24.96" customHeight="1">
      <c r="B4" s="17"/>
      <c r="D4" s="138" t="s">
        <v>93</v>
      </c>
      <c r="I4" s="134"/>
      <c r="J4" s="134"/>
      <c r="M4" s="17"/>
      <c r="N4" s="139" t="s">
        <v>12</v>
      </c>
      <c r="AT4" s="14" t="s">
        <v>4</v>
      </c>
    </row>
    <row r="5" hidden="1" s="1" customFormat="1" ht="6.96" customHeight="1">
      <c r="B5" s="17"/>
      <c r="I5" s="134"/>
      <c r="J5" s="134"/>
      <c r="M5" s="17"/>
    </row>
    <row r="6" hidden="1" s="1" customFormat="1" ht="12" customHeight="1">
      <c r="B6" s="17"/>
      <c r="D6" s="140" t="s">
        <v>18</v>
      </c>
      <c r="I6" s="134"/>
      <c r="J6" s="134"/>
      <c r="M6" s="17"/>
    </row>
    <row r="7" hidden="1" s="1" customFormat="1" ht="16.5" customHeight="1">
      <c r="B7" s="17"/>
      <c r="E7" s="141" t="str">
        <f>'Rekapitulace stavby'!K6</f>
        <v>Rekonstrukce areálu společnosti PMB-ZOS s.r.o. , SO 01 Přístavba Haly</v>
      </c>
      <c r="F7" s="140"/>
      <c r="G7" s="140"/>
      <c r="H7" s="140"/>
      <c r="I7" s="134"/>
      <c r="J7" s="134"/>
      <c r="M7" s="17"/>
    </row>
    <row r="8" hidden="1" s="2" customFormat="1" ht="12" customHeight="1">
      <c r="A8" s="35"/>
      <c r="B8" s="41"/>
      <c r="C8" s="35"/>
      <c r="D8" s="140" t="s">
        <v>94</v>
      </c>
      <c r="E8" s="35"/>
      <c r="F8" s="35"/>
      <c r="G8" s="35"/>
      <c r="H8" s="35"/>
      <c r="I8" s="142"/>
      <c r="J8" s="142"/>
      <c r="K8" s="35"/>
      <c r="L8" s="35"/>
      <c r="M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41"/>
      <c r="C9" s="35"/>
      <c r="D9" s="35"/>
      <c r="E9" s="143" t="s">
        <v>248</v>
      </c>
      <c r="F9" s="35"/>
      <c r="G9" s="35"/>
      <c r="H9" s="35"/>
      <c r="I9" s="142"/>
      <c r="J9" s="142"/>
      <c r="K9" s="35"/>
      <c r="L9" s="35"/>
      <c r="M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41"/>
      <c r="C10" s="35"/>
      <c r="D10" s="35"/>
      <c r="E10" s="35"/>
      <c r="F10" s="35"/>
      <c r="G10" s="35"/>
      <c r="H10" s="35"/>
      <c r="I10" s="142"/>
      <c r="J10" s="142"/>
      <c r="K10" s="35"/>
      <c r="L10" s="35"/>
      <c r="M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41"/>
      <c r="C11" s="35"/>
      <c r="D11" s="140" t="s">
        <v>20</v>
      </c>
      <c r="E11" s="35"/>
      <c r="F11" s="144" t="s">
        <v>1</v>
      </c>
      <c r="G11" s="35"/>
      <c r="H11" s="35"/>
      <c r="I11" s="145" t="s">
        <v>21</v>
      </c>
      <c r="J11" s="146" t="s">
        <v>1</v>
      </c>
      <c r="K11" s="35"/>
      <c r="L11" s="35"/>
      <c r="M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41"/>
      <c r="C12" s="35"/>
      <c r="D12" s="140" t="s">
        <v>22</v>
      </c>
      <c r="E12" s="35"/>
      <c r="F12" s="144" t="s">
        <v>23</v>
      </c>
      <c r="G12" s="35"/>
      <c r="H12" s="35"/>
      <c r="I12" s="145" t="s">
        <v>24</v>
      </c>
      <c r="J12" s="147" t="str">
        <f>'Rekapitulace stavby'!AN8</f>
        <v>14. 2. 2020</v>
      </c>
      <c r="K12" s="35"/>
      <c r="L12" s="35"/>
      <c r="M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2"/>
      <c r="J13" s="142"/>
      <c r="K13" s="35"/>
      <c r="L13" s="35"/>
      <c r="M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41"/>
      <c r="C14" s="35"/>
      <c r="D14" s="140" t="s">
        <v>26</v>
      </c>
      <c r="E14" s="35"/>
      <c r="F14" s="35"/>
      <c r="G14" s="35"/>
      <c r="H14" s="35"/>
      <c r="I14" s="145" t="s">
        <v>27</v>
      </c>
      <c r="J14" s="146" t="s">
        <v>1</v>
      </c>
      <c r="K14" s="35"/>
      <c r="L14" s="35"/>
      <c r="M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41"/>
      <c r="C15" s="35"/>
      <c r="D15" s="35"/>
      <c r="E15" s="144" t="s">
        <v>28</v>
      </c>
      <c r="F15" s="35"/>
      <c r="G15" s="35"/>
      <c r="H15" s="35"/>
      <c r="I15" s="145" t="s">
        <v>29</v>
      </c>
      <c r="J15" s="146" t="s">
        <v>1</v>
      </c>
      <c r="K15" s="35"/>
      <c r="L15" s="35"/>
      <c r="M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2"/>
      <c r="J16" s="142"/>
      <c r="K16" s="35"/>
      <c r="L16" s="35"/>
      <c r="M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41"/>
      <c r="C17" s="35"/>
      <c r="D17" s="140" t="s">
        <v>30</v>
      </c>
      <c r="E17" s="35"/>
      <c r="F17" s="35"/>
      <c r="G17" s="35"/>
      <c r="H17" s="35"/>
      <c r="I17" s="145" t="s">
        <v>27</v>
      </c>
      <c r="J17" s="30" t="str">
        <f>'Rekapitulace stavby'!AN13</f>
        <v>Vyplň údaj</v>
      </c>
      <c r="K17" s="35"/>
      <c r="L17" s="35"/>
      <c r="M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4"/>
      <c r="G18" s="144"/>
      <c r="H18" s="144"/>
      <c r="I18" s="145" t="s">
        <v>29</v>
      </c>
      <c r="J18" s="30" t="str">
        <f>'Rekapitulace stavby'!AN14</f>
        <v>Vyplň údaj</v>
      </c>
      <c r="K18" s="35"/>
      <c r="L18" s="35"/>
      <c r="M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2"/>
      <c r="J19" s="142"/>
      <c r="K19" s="35"/>
      <c r="L19" s="35"/>
      <c r="M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41"/>
      <c r="C20" s="35"/>
      <c r="D20" s="140" t="s">
        <v>32</v>
      </c>
      <c r="E20" s="35"/>
      <c r="F20" s="35"/>
      <c r="G20" s="35"/>
      <c r="H20" s="35"/>
      <c r="I20" s="145" t="s">
        <v>27</v>
      </c>
      <c r="J20" s="146" t="s">
        <v>33</v>
      </c>
      <c r="K20" s="35"/>
      <c r="L20" s="35"/>
      <c r="M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41"/>
      <c r="C21" s="35"/>
      <c r="D21" s="35"/>
      <c r="E21" s="144" t="s">
        <v>34</v>
      </c>
      <c r="F21" s="35"/>
      <c r="G21" s="35"/>
      <c r="H21" s="35"/>
      <c r="I21" s="145" t="s">
        <v>29</v>
      </c>
      <c r="J21" s="146" t="s">
        <v>1</v>
      </c>
      <c r="K21" s="35"/>
      <c r="L21" s="35"/>
      <c r="M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2"/>
      <c r="J22" s="142"/>
      <c r="K22" s="35"/>
      <c r="L22" s="35"/>
      <c r="M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41"/>
      <c r="C23" s="35"/>
      <c r="D23" s="140" t="s">
        <v>35</v>
      </c>
      <c r="E23" s="35"/>
      <c r="F23" s="35"/>
      <c r="G23" s="35"/>
      <c r="H23" s="35"/>
      <c r="I23" s="145" t="s">
        <v>27</v>
      </c>
      <c r="J23" s="146" t="s">
        <v>33</v>
      </c>
      <c r="K23" s="35"/>
      <c r="L23" s="35"/>
      <c r="M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41"/>
      <c r="C24" s="35"/>
      <c r="D24" s="35"/>
      <c r="E24" s="144" t="s">
        <v>36</v>
      </c>
      <c r="F24" s="35"/>
      <c r="G24" s="35"/>
      <c r="H24" s="35"/>
      <c r="I24" s="145" t="s">
        <v>29</v>
      </c>
      <c r="J24" s="146" t="s">
        <v>1</v>
      </c>
      <c r="K24" s="35"/>
      <c r="L24" s="35"/>
      <c r="M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2"/>
      <c r="J25" s="142"/>
      <c r="K25" s="35"/>
      <c r="L25" s="35"/>
      <c r="M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41"/>
      <c r="C26" s="35"/>
      <c r="D26" s="140" t="s">
        <v>37</v>
      </c>
      <c r="E26" s="35"/>
      <c r="F26" s="35"/>
      <c r="G26" s="35"/>
      <c r="H26" s="35"/>
      <c r="I26" s="142"/>
      <c r="J26" s="142"/>
      <c r="K26" s="35"/>
      <c r="L26" s="35"/>
      <c r="M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48"/>
      <c r="B27" s="149"/>
      <c r="C27" s="148"/>
      <c r="D27" s="148"/>
      <c r="E27" s="150" t="s">
        <v>1</v>
      </c>
      <c r="F27" s="150"/>
      <c r="G27" s="150"/>
      <c r="H27" s="150"/>
      <c r="I27" s="151"/>
      <c r="J27" s="151"/>
      <c r="K27" s="148"/>
      <c r="L27" s="148"/>
      <c r="M27" s="152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hidden="1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2"/>
      <c r="J28" s="142"/>
      <c r="K28" s="35"/>
      <c r="L28" s="35"/>
      <c r="M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41"/>
      <c r="C29" s="35"/>
      <c r="D29" s="153"/>
      <c r="E29" s="153"/>
      <c r="F29" s="153"/>
      <c r="G29" s="153"/>
      <c r="H29" s="153"/>
      <c r="I29" s="154"/>
      <c r="J29" s="154"/>
      <c r="K29" s="153"/>
      <c r="L29" s="153"/>
      <c r="M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>
      <c r="A30" s="35"/>
      <c r="B30" s="41"/>
      <c r="C30" s="35"/>
      <c r="D30" s="35"/>
      <c r="E30" s="140" t="s">
        <v>96</v>
      </c>
      <c r="F30" s="35"/>
      <c r="G30" s="35"/>
      <c r="H30" s="35"/>
      <c r="I30" s="142"/>
      <c r="J30" s="142"/>
      <c r="K30" s="155">
        <f>I96</f>
        <v>0</v>
      </c>
      <c r="L30" s="35"/>
      <c r="M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>
      <c r="A31" s="35"/>
      <c r="B31" s="41"/>
      <c r="C31" s="35"/>
      <c r="D31" s="35"/>
      <c r="E31" s="140" t="s">
        <v>97</v>
      </c>
      <c r="F31" s="35"/>
      <c r="G31" s="35"/>
      <c r="H31" s="35"/>
      <c r="I31" s="142"/>
      <c r="J31" s="142"/>
      <c r="K31" s="155">
        <f>J96</f>
        <v>0</v>
      </c>
      <c r="L31" s="35"/>
      <c r="M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25.44" customHeight="1">
      <c r="A32" s="35"/>
      <c r="B32" s="41"/>
      <c r="C32" s="35"/>
      <c r="D32" s="156" t="s">
        <v>38</v>
      </c>
      <c r="E32" s="35"/>
      <c r="F32" s="35"/>
      <c r="G32" s="35"/>
      <c r="H32" s="35"/>
      <c r="I32" s="142"/>
      <c r="J32" s="142"/>
      <c r="K32" s="157">
        <f>ROUND(K122, 0)</f>
        <v>0</v>
      </c>
      <c r="L32" s="35"/>
      <c r="M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6.96" customHeight="1">
      <c r="A33" s="35"/>
      <c r="B33" s="41"/>
      <c r="C33" s="35"/>
      <c r="D33" s="153"/>
      <c r="E33" s="153"/>
      <c r="F33" s="153"/>
      <c r="G33" s="153"/>
      <c r="H33" s="153"/>
      <c r="I33" s="154"/>
      <c r="J33" s="154"/>
      <c r="K33" s="153"/>
      <c r="L33" s="153"/>
      <c r="M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35"/>
      <c r="F34" s="158" t="s">
        <v>40</v>
      </c>
      <c r="G34" s="35"/>
      <c r="H34" s="35"/>
      <c r="I34" s="159" t="s">
        <v>39</v>
      </c>
      <c r="J34" s="142"/>
      <c r="K34" s="158" t="s">
        <v>41</v>
      </c>
      <c r="L34" s="35"/>
      <c r="M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160" t="s">
        <v>42</v>
      </c>
      <c r="E35" s="140" t="s">
        <v>43</v>
      </c>
      <c r="F35" s="155">
        <f>ROUND((SUM(BE122:BE169)),  0)</f>
        <v>0</v>
      </c>
      <c r="G35" s="35"/>
      <c r="H35" s="35"/>
      <c r="I35" s="161">
        <v>0.20999999999999999</v>
      </c>
      <c r="J35" s="142"/>
      <c r="K35" s="155">
        <f>ROUND(((SUM(BE122:BE169))*I35),  0)</f>
        <v>0</v>
      </c>
      <c r="L35" s="35"/>
      <c r="M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40" t="s">
        <v>44</v>
      </c>
      <c r="F36" s="155">
        <f>ROUND((SUM(BF122:BF169)),  0)</f>
        <v>0</v>
      </c>
      <c r="G36" s="35"/>
      <c r="H36" s="35"/>
      <c r="I36" s="161">
        <v>0.14999999999999999</v>
      </c>
      <c r="J36" s="142"/>
      <c r="K36" s="155">
        <f>ROUND(((SUM(BF122:BF169))*I36),  0)</f>
        <v>0</v>
      </c>
      <c r="L36" s="35"/>
      <c r="M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0" t="s">
        <v>45</v>
      </c>
      <c r="F37" s="155">
        <f>ROUND((SUM(BG122:BG169)),  0)</f>
        <v>0</v>
      </c>
      <c r="G37" s="35"/>
      <c r="H37" s="35"/>
      <c r="I37" s="161">
        <v>0.20999999999999999</v>
      </c>
      <c r="J37" s="142"/>
      <c r="K37" s="155">
        <f>0</f>
        <v>0</v>
      </c>
      <c r="L37" s="35"/>
      <c r="M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0" t="s">
        <v>46</v>
      </c>
      <c r="F38" s="155">
        <f>ROUND((SUM(BH122:BH169)),  0)</f>
        <v>0</v>
      </c>
      <c r="G38" s="35"/>
      <c r="H38" s="35"/>
      <c r="I38" s="161">
        <v>0.14999999999999999</v>
      </c>
      <c r="J38" s="142"/>
      <c r="K38" s="155">
        <f>0</f>
        <v>0</v>
      </c>
      <c r="L38" s="35"/>
      <c r="M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0" t="s">
        <v>47</v>
      </c>
      <c r="F39" s="155">
        <f>ROUND((SUM(BI122:BI169)),  0)</f>
        <v>0</v>
      </c>
      <c r="G39" s="35"/>
      <c r="H39" s="35"/>
      <c r="I39" s="161">
        <v>0</v>
      </c>
      <c r="J39" s="142"/>
      <c r="K39" s="155">
        <f>0</f>
        <v>0</v>
      </c>
      <c r="L39" s="35"/>
      <c r="M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42"/>
      <c r="J40" s="142"/>
      <c r="K40" s="35"/>
      <c r="L40" s="35"/>
      <c r="M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2" customFormat="1" ht="25.44" customHeight="1">
      <c r="A41" s="35"/>
      <c r="B41" s="41"/>
      <c r="C41" s="162"/>
      <c r="D41" s="163" t="s">
        <v>48</v>
      </c>
      <c r="E41" s="164"/>
      <c r="F41" s="164"/>
      <c r="G41" s="165" t="s">
        <v>49</v>
      </c>
      <c r="H41" s="166" t="s">
        <v>50</v>
      </c>
      <c r="I41" s="167"/>
      <c r="J41" s="167"/>
      <c r="K41" s="168">
        <f>SUM(K32:K39)</f>
        <v>0</v>
      </c>
      <c r="L41" s="169"/>
      <c r="M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hidden="1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42"/>
      <c r="J42" s="142"/>
      <c r="K42" s="35"/>
      <c r="L42" s="35"/>
      <c r="M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hidden="1" s="1" customFormat="1" ht="14.4" customHeight="1">
      <c r="B43" s="17"/>
      <c r="I43" s="134"/>
      <c r="J43" s="134"/>
      <c r="M43" s="17"/>
    </row>
    <row r="44" hidden="1" s="1" customFormat="1" ht="14.4" customHeight="1">
      <c r="B44" s="17"/>
      <c r="I44" s="134"/>
      <c r="J44" s="134"/>
      <c r="M44" s="17"/>
    </row>
    <row r="45" hidden="1" s="1" customFormat="1" ht="14.4" customHeight="1">
      <c r="B45" s="17"/>
      <c r="I45" s="134"/>
      <c r="J45" s="134"/>
      <c r="M45" s="17"/>
    </row>
    <row r="46" hidden="1" s="1" customFormat="1" ht="14.4" customHeight="1">
      <c r="B46" s="17"/>
      <c r="I46" s="134"/>
      <c r="J46" s="134"/>
      <c r="M46" s="17"/>
    </row>
    <row r="47" hidden="1" s="1" customFormat="1" ht="14.4" customHeight="1">
      <c r="B47" s="17"/>
      <c r="I47" s="134"/>
      <c r="J47" s="134"/>
      <c r="M47" s="17"/>
    </row>
    <row r="48" hidden="1" s="1" customFormat="1" ht="14.4" customHeight="1">
      <c r="B48" s="17"/>
      <c r="I48" s="134"/>
      <c r="J48" s="134"/>
      <c r="M48" s="17"/>
    </row>
    <row r="49" hidden="1" s="1" customFormat="1" ht="14.4" customHeight="1">
      <c r="B49" s="17"/>
      <c r="I49" s="134"/>
      <c r="J49" s="134"/>
      <c r="M49" s="17"/>
    </row>
    <row r="50" hidden="1" s="2" customFormat="1" ht="14.4" customHeight="1">
      <c r="B50" s="60"/>
      <c r="D50" s="170" t="s">
        <v>51</v>
      </c>
      <c r="E50" s="171"/>
      <c r="F50" s="171"/>
      <c r="G50" s="170" t="s">
        <v>52</v>
      </c>
      <c r="H50" s="171"/>
      <c r="I50" s="172"/>
      <c r="J50" s="172"/>
      <c r="K50" s="171"/>
      <c r="L50" s="171"/>
      <c r="M50" s="60"/>
    </row>
    <row r="51" hidden="1">
      <c r="B51" s="17"/>
      <c r="M51" s="17"/>
    </row>
    <row r="52" hidden="1">
      <c r="B52" s="17"/>
      <c r="M52" s="17"/>
    </row>
    <row r="53" hidden="1">
      <c r="B53" s="17"/>
      <c r="M53" s="17"/>
    </row>
    <row r="54" hidden="1">
      <c r="B54" s="17"/>
      <c r="M54" s="17"/>
    </row>
    <row r="55" hidden="1">
      <c r="B55" s="17"/>
      <c r="M55" s="17"/>
    </row>
    <row r="56" hidden="1">
      <c r="B56" s="17"/>
      <c r="M56" s="17"/>
    </row>
    <row r="57" hidden="1">
      <c r="B57" s="17"/>
      <c r="M57" s="17"/>
    </row>
    <row r="58" hidden="1">
      <c r="B58" s="17"/>
      <c r="M58" s="17"/>
    </row>
    <row r="59" hidden="1">
      <c r="B59" s="17"/>
      <c r="M59" s="17"/>
    </row>
    <row r="60" hidden="1">
      <c r="B60" s="17"/>
      <c r="M60" s="17"/>
    </row>
    <row r="61" hidden="1" s="2" customFormat="1">
      <c r="A61" s="35"/>
      <c r="B61" s="41"/>
      <c r="C61" s="35"/>
      <c r="D61" s="173" t="s">
        <v>53</v>
      </c>
      <c r="E61" s="174"/>
      <c r="F61" s="175" t="s">
        <v>54</v>
      </c>
      <c r="G61" s="173" t="s">
        <v>53</v>
      </c>
      <c r="H61" s="174"/>
      <c r="I61" s="176"/>
      <c r="J61" s="177" t="s">
        <v>54</v>
      </c>
      <c r="K61" s="174"/>
      <c r="L61" s="174"/>
      <c r="M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7"/>
      <c r="M62" s="17"/>
    </row>
    <row r="63" hidden="1">
      <c r="B63" s="17"/>
      <c r="M63" s="17"/>
    </row>
    <row r="64" hidden="1">
      <c r="B64" s="17"/>
      <c r="M64" s="17"/>
    </row>
    <row r="65" hidden="1" s="2" customFormat="1">
      <c r="A65" s="35"/>
      <c r="B65" s="41"/>
      <c r="C65" s="35"/>
      <c r="D65" s="170" t="s">
        <v>55</v>
      </c>
      <c r="E65" s="178"/>
      <c r="F65" s="178"/>
      <c r="G65" s="170" t="s">
        <v>56</v>
      </c>
      <c r="H65" s="178"/>
      <c r="I65" s="179"/>
      <c r="J65" s="179"/>
      <c r="K65" s="178"/>
      <c r="L65" s="178"/>
      <c r="M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7"/>
      <c r="M66" s="17"/>
    </row>
    <row r="67" hidden="1">
      <c r="B67" s="17"/>
      <c r="M67" s="17"/>
    </row>
    <row r="68" hidden="1">
      <c r="B68" s="17"/>
      <c r="M68" s="17"/>
    </row>
    <row r="69" hidden="1">
      <c r="B69" s="17"/>
      <c r="M69" s="17"/>
    </row>
    <row r="70" hidden="1">
      <c r="B70" s="17"/>
      <c r="M70" s="17"/>
    </row>
    <row r="71" hidden="1">
      <c r="B71" s="17"/>
      <c r="M71" s="17"/>
    </row>
    <row r="72" hidden="1">
      <c r="B72" s="17"/>
      <c r="M72" s="17"/>
    </row>
    <row r="73" hidden="1">
      <c r="B73" s="17"/>
      <c r="M73" s="17"/>
    </row>
    <row r="74" hidden="1">
      <c r="B74" s="17"/>
      <c r="M74" s="17"/>
    </row>
    <row r="75" hidden="1">
      <c r="B75" s="17"/>
      <c r="M75" s="17"/>
    </row>
    <row r="76" hidden="1" s="2" customFormat="1">
      <c r="A76" s="35"/>
      <c r="B76" s="41"/>
      <c r="C76" s="35"/>
      <c r="D76" s="173" t="s">
        <v>53</v>
      </c>
      <c r="E76" s="174"/>
      <c r="F76" s="175" t="s">
        <v>54</v>
      </c>
      <c r="G76" s="173" t="s">
        <v>53</v>
      </c>
      <c r="H76" s="174"/>
      <c r="I76" s="176"/>
      <c r="J76" s="177" t="s">
        <v>54</v>
      </c>
      <c r="K76" s="174"/>
      <c r="L76" s="174"/>
      <c r="M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180"/>
      <c r="C77" s="181"/>
      <c r="D77" s="181"/>
      <c r="E77" s="181"/>
      <c r="F77" s="181"/>
      <c r="G77" s="181"/>
      <c r="H77" s="181"/>
      <c r="I77" s="182"/>
      <c r="J77" s="182"/>
      <c r="K77" s="181"/>
      <c r="L77" s="181"/>
      <c r="M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hidden="1" s="2" customFormat="1" ht="6.96" customHeight="1">
      <c r="A81" s="35"/>
      <c r="B81" s="183"/>
      <c r="C81" s="184"/>
      <c r="D81" s="184"/>
      <c r="E81" s="184"/>
      <c r="F81" s="184"/>
      <c r="G81" s="184"/>
      <c r="H81" s="184"/>
      <c r="I81" s="185"/>
      <c r="J81" s="185"/>
      <c r="K81" s="184"/>
      <c r="L81" s="184"/>
      <c r="M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98</v>
      </c>
      <c r="D82" s="37"/>
      <c r="E82" s="37"/>
      <c r="F82" s="37"/>
      <c r="G82" s="37"/>
      <c r="H82" s="37"/>
      <c r="I82" s="142"/>
      <c r="J82" s="142"/>
      <c r="K82" s="37"/>
      <c r="L82" s="37"/>
      <c r="M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2"/>
      <c r="J83" s="142"/>
      <c r="K83" s="37"/>
      <c r="L83" s="37"/>
      <c r="M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18</v>
      </c>
      <c r="D84" s="37"/>
      <c r="E84" s="37"/>
      <c r="F84" s="37"/>
      <c r="G84" s="37"/>
      <c r="H84" s="37"/>
      <c r="I84" s="142"/>
      <c r="J84" s="142"/>
      <c r="K84" s="37"/>
      <c r="L84" s="37"/>
      <c r="M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16.5" customHeight="1">
      <c r="A85" s="35"/>
      <c r="B85" s="36"/>
      <c r="C85" s="37"/>
      <c r="D85" s="37"/>
      <c r="E85" s="186" t="str">
        <f>E7</f>
        <v>Rekonstrukce areálu společnosti PMB-ZOS s.r.o. , SO 01 Přístavba Haly</v>
      </c>
      <c r="F85" s="29"/>
      <c r="G85" s="29"/>
      <c r="H85" s="29"/>
      <c r="I85" s="142"/>
      <c r="J85" s="142"/>
      <c r="K85" s="37"/>
      <c r="L85" s="37"/>
      <c r="M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94</v>
      </c>
      <c r="D86" s="37"/>
      <c r="E86" s="37"/>
      <c r="F86" s="37"/>
      <c r="G86" s="37"/>
      <c r="H86" s="37"/>
      <c r="I86" s="142"/>
      <c r="J86" s="142"/>
      <c r="K86" s="37"/>
      <c r="L86" s="37"/>
      <c r="M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Objekt SO 01 - ÚT - ÚT,VZT,Plynoinstalace</v>
      </c>
      <c r="F87" s="37"/>
      <c r="G87" s="37"/>
      <c r="H87" s="37"/>
      <c r="I87" s="142"/>
      <c r="J87" s="142"/>
      <c r="K87" s="37"/>
      <c r="L87" s="37"/>
      <c r="M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2"/>
      <c r="J88" s="142"/>
      <c r="K88" s="37"/>
      <c r="L88" s="37"/>
      <c r="M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22</v>
      </c>
      <c r="D89" s="37"/>
      <c r="E89" s="37"/>
      <c r="F89" s="24" t="str">
        <f>F12</f>
        <v>Radvanice , parcelní č.2167/75</v>
      </c>
      <c r="G89" s="37"/>
      <c r="H89" s="37"/>
      <c r="I89" s="145" t="s">
        <v>24</v>
      </c>
      <c r="J89" s="147" t="str">
        <f>IF(J12="","",J12)</f>
        <v>14. 2. 2020</v>
      </c>
      <c r="K89" s="37"/>
      <c r="L89" s="37"/>
      <c r="M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2"/>
      <c r="J90" s="142"/>
      <c r="K90" s="37"/>
      <c r="L90" s="37"/>
      <c r="M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26</v>
      </c>
      <c r="D91" s="37"/>
      <c r="E91" s="37"/>
      <c r="F91" s="24" t="str">
        <f>E15</f>
        <v>PMB-ZOS s.r.o. , Krištofova 1443/27, Radvanice</v>
      </c>
      <c r="G91" s="37"/>
      <c r="H91" s="37"/>
      <c r="I91" s="145" t="s">
        <v>32</v>
      </c>
      <c r="J91" s="187" t="str">
        <f>E21</f>
        <v>Ing. Jan Řehoř</v>
      </c>
      <c r="K91" s="37"/>
      <c r="L91" s="37"/>
      <c r="M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30</v>
      </c>
      <c r="D92" s="37"/>
      <c r="E92" s="37"/>
      <c r="F92" s="24" t="str">
        <f>IF(E18="","",E18)</f>
        <v>Vyplň údaj</v>
      </c>
      <c r="G92" s="37"/>
      <c r="H92" s="37"/>
      <c r="I92" s="145" t="s">
        <v>35</v>
      </c>
      <c r="J92" s="187" t="str">
        <f>E24</f>
        <v>Ing.Jan Řehoř</v>
      </c>
      <c r="K92" s="37"/>
      <c r="L92" s="37"/>
      <c r="M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2"/>
      <c r="J93" s="142"/>
      <c r="K93" s="37"/>
      <c r="L93" s="37"/>
      <c r="M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88" t="s">
        <v>99</v>
      </c>
      <c r="D94" s="189"/>
      <c r="E94" s="189"/>
      <c r="F94" s="189"/>
      <c r="G94" s="189"/>
      <c r="H94" s="189"/>
      <c r="I94" s="190" t="s">
        <v>100</v>
      </c>
      <c r="J94" s="190" t="s">
        <v>101</v>
      </c>
      <c r="K94" s="191" t="s">
        <v>102</v>
      </c>
      <c r="L94" s="189"/>
      <c r="M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2"/>
      <c r="J95" s="142"/>
      <c r="K95" s="37"/>
      <c r="L95" s="37"/>
      <c r="M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92" t="s">
        <v>103</v>
      </c>
      <c r="D96" s="37"/>
      <c r="E96" s="37"/>
      <c r="F96" s="37"/>
      <c r="G96" s="37"/>
      <c r="H96" s="37"/>
      <c r="I96" s="193">
        <f>Q122</f>
        <v>0</v>
      </c>
      <c r="J96" s="193">
        <f>R122</f>
        <v>0</v>
      </c>
      <c r="K96" s="107">
        <f>K122</f>
        <v>0</v>
      </c>
      <c r="L96" s="37"/>
      <c r="M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hidden="1" s="9" customFormat="1" ht="24.96" customHeight="1">
      <c r="A97" s="9"/>
      <c r="B97" s="194"/>
      <c r="C97" s="195"/>
      <c r="D97" s="196" t="s">
        <v>105</v>
      </c>
      <c r="E97" s="197"/>
      <c r="F97" s="197"/>
      <c r="G97" s="197"/>
      <c r="H97" s="197"/>
      <c r="I97" s="198">
        <f>Q123</f>
        <v>0</v>
      </c>
      <c r="J97" s="198">
        <f>R123</f>
        <v>0</v>
      </c>
      <c r="K97" s="199">
        <f>K123</f>
        <v>0</v>
      </c>
      <c r="L97" s="195"/>
      <c r="M97" s="20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201"/>
      <c r="C98" s="202"/>
      <c r="D98" s="203" t="s">
        <v>108</v>
      </c>
      <c r="E98" s="204"/>
      <c r="F98" s="204"/>
      <c r="G98" s="204"/>
      <c r="H98" s="204"/>
      <c r="I98" s="205">
        <f>Q124</f>
        <v>0</v>
      </c>
      <c r="J98" s="205">
        <f>R124</f>
        <v>0</v>
      </c>
      <c r="K98" s="206">
        <f>K124</f>
        <v>0</v>
      </c>
      <c r="L98" s="202"/>
      <c r="M98" s="20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9" customFormat="1" ht="24.96" customHeight="1">
      <c r="A99" s="9"/>
      <c r="B99" s="194"/>
      <c r="C99" s="195"/>
      <c r="D99" s="196" t="s">
        <v>109</v>
      </c>
      <c r="E99" s="197"/>
      <c r="F99" s="197"/>
      <c r="G99" s="197"/>
      <c r="H99" s="197"/>
      <c r="I99" s="198">
        <f>Q131</f>
        <v>0</v>
      </c>
      <c r="J99" s="198">
        <f>R131</f>
        <v>0</v>
      </c>
      <c r="K99" s="199">
        <f>K131</f>
        <v>0</v>
      </c>
      <c r="L99" s="195"/>
      <c r="M99" s="20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201"/>
      <c r="C100" s="202"/>
      <c r="D100" s="203" t="s">
        <v>249</v>
      </c>
      <c r="E100" s="204"/>
      <c r="F100" s="204"/>
      <c r="G100" s="204"/>
      <c r="H100" s="204"/>
      <c r="I100" s="205">
        <f>Q132</f>
        <v>0</v>
      </c>
      <c r="J100" s="205">
        <f>R132</f>
        <v>0</v>
      </c>
      <c r="K100" s="206">
        <f>K132</f>
        <v>0</v>
      </c>
      <c r="L100" s="202"/>
      <c r="M100" s="20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201"/>
      <c r="C101" s="202"/>
      <c r="D101" s="203" t="s">
        <v>250</v>
      </c>
      <c r="E101" s="204"/>
      <c r="F101" s="204"/>
      <c r="G101" s="204"/>
      <c r="H101" s="204"/>
      <c r="I101" s="205">
        <f>Q154</f>
        <v>0</v>
      </c>
      <c r="J101" s="205">
        <f>R154</f>
        <v>0</v>
      </c>
      <c r="K101" s="206">
        <f>K154</f>
        <v>0</v>
      </c>
      <c r="L101" s="202"/>
      <c r="M101" s="20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94"/>
      <c r="C102" s="195"/>
      <c r="D102" s="196" t="s">
        <v>251</v>
      </c>
      <c r="E102" s="197"/>
      <c r="F102" s="197"/>
      <c r="G102" s="197"/>
      <c r="H102" s="197"/>
      <c r="I102" s="198">
        <f>Q164</f>
        <v>0</v>
      </c>
      <c r="J102" s="198">
        <f>R164</f>
        <v>0</v>
      </c>
      <c r="K102" s="199">
        <f>K164</f>
        <v>0</v>
      </c>
      <c r="L102" s="195"/>
      <c r="M102" s="20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142"/>
      <c r="J103" s="142"/>
      <c r="K103" s="37"/>
      <c r="L103" s="37"/>
      <c r="M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182"/>
      <c r="J104" s="182"/>
      <c r="K104" s="64"/>
      <c r="L104" s="64"/>
      <c r="M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185"/>
      <c r="J108" s="185"/>
      <c r="K108" s="66"/>
      <c r="L108" s="66"/>
      <c r="M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111</v>
      </c>
      <c r="D109" s="37"/>
      <c r="E109" s="37"/>
      <c r="F109" s="37"/>
      <c r="G109" s="37"/>
      <c r="H109" s="37"/>
      <c r="I109" s="142"/>
      <c r="J109" s="142"/>
      <c r="K109" s="37"/>
      <c r="L109" s="37"/>
      <c r="M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2"/>
      <c r="J110" s="142"/>
      <c r="K110" s="37"/>
      <c r="L110" s="37"/>
      <c r="M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18</v>
      </c>
      <c r="D111" s="37"/>
      <c r="E111" s="37"/>
      <c r="F111" s="37"/>
      <c r="G111" s="37"/>
      <c r="H111" s="37"/>
      <c r="I111" s="142"/>
      <c r="J111" s="142"/>
      <c r="K111" s="37"/>
      <c r="L111" s="37"/>
      <c r="M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86" t="str">
        <f>E7</f>
        <v>Rekonstrukce areálu společnosti PMB-ZOS s.r.o. , SO 01 Přístavba Haly</v>
      </c>
      <c r="F112" s="29"/>
      <c r="G112" s="29"/>
      <c r="H112" s="29"/>
      <c r="I112" s="142"/>
      <c r="J112" s="142"/>
      <c r="K112" s="37"/>
      <c r="L112" s="37"/>
      <c r="M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94</v>
      </c>
      <c r="D113" s="37"/>
      <c r="E113" s="37"/>
      <c r="F113" s="37"/>
      <c r="G113" s="37"/>
      <c r="H113" s="37"/>
      <c r="I113" s="142"/>
      <c r="J113" s="142"/>
      <c r="K113" s="37"/>
      <c r="L113" s="37"/>
      <c r="M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Objekt SO 01 - ÚT - ÚT,VZT,Plynoinstalace</v>
      </c>
      <c r="F114" s="37"/>
      <c r="G114" s="37"/>
      <c r="H114" s="37"/>
      <c r="I114" s="142"/>
      <c r="J114" s="142"/>
      <c r="K114" s="37"/>
      <c r="L114" s="37"/>
      <c r="M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2"/>
      <c r="J115" s="142"/>
      <c r="K115" s="37"/>
      <c r="L115" s="37"/>
      <c r="M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22</v>
      </c>
      <c r="D116" s="37"/>
      <c r="E116" s="37"/>
      <c r="F116" s="24" t="str">
        <f>F12</f>
        <v>Radvanice , parcelní č.2167/75</v>
      </c>
      <c r="G116" s="37"/>
      <c r="H116" s="37"/>
      <c r="I116" s="145" t="s">
        <v>24</v>
      </c>
      <c r="J116" s="147" t="str">
        <f>IF(J12="","",J12)</f>
        <v>14. 2. 2020</v>
      </c>
      <c r="K116" s="37"/>
      <c r="L116" s="37"/>
      <c r="M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2"/>
      <c r="J117" s="142"/>
      <c r="K117" s="37"/>
      <c r="L117" s="37"/>
      <c r="M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26</v>
      </c>
      <c r="D118" s="37"/>
      <c r="E118" s="37"/>
      <c r="F118" s="24" t="str">
        <f>E15</f>
        <v>PMB-ZOS s.r.o. , Krištofova 1443/27, Radvanice</v>
      </c>
      <c r="G118" s="37"/>
      <c r="H118" s="37"/>
      <c r="I118" s="145" t="s">
        <v>32</v>
      </c>
      <c r="J118" s="187" t="str">
        <f>E21</f>
        <v>Ing. Jan Řehoř</v>
      </c>
      <c r="K118" s="37"/>
      <c r="L118" s="37"/>
      <c r="M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30</v>
      </c>
      <c r="D119" s="37"/>
      <c r="E119" s="37"/>
      <c r="F119" s="24" t="str">
        <f>IF(E18="","",E18)</f>
        <v>Vyplň údaj</v>
      </c>
      <c r="G119" s="37"/>
      <c r="H119" s="37"/>
      <c r="I119" s="145" t="s">
        <v>35</v>
      </c>
      <c r="J119" s="187" t="str">
        <f>E24</f>
        <v>Ing.Jan Řehoř</v>
      </c>
      <c r="K119" s="37"/>
      <c r="L119" s="37"/>
      <c r="M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42"/>
      <c r="J120" s="142"/>
      <c r="K120" s="37"/>
      <c r="L120" s="37"/>
      <c r="M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208"/>
      <c r="B121" s="209"/>
      <c r="C121" s="210" t="s">
        <v>112</v>
      </c>
      <c r="D121" s="211" t="s">
        <v>63</v>
      </c>
      <c r="E121" s="211" t="s">
        <v>59</v>
      </c>
      <c r="F121" s="211" t="s">
        <v>60</v>
      </c>
      <c r="G121" s="211" t="s">
        <v>113</v>
      </c>
      <c r="H121" s="211" t="s">
        <v>114</v>
      </c>
      <c r="I121" s="212" t="s">
        <v>115</v>
      </c>
      <c r="J121" s="212" t="s">
        <v>116</v>
      </c>
      <c r="K121" s="211" t="s">
        <v>102</v>
      </c>
      <c r="L121" s="213" t="s">
        <v>117</v>
      </c>
      <c r="M121" s="214"/>
      <c r="N121" s="97" t="s">
        <v>1</v>
      </c>
      <c r="O121" s="98" t="s">
        <v>42</v>
      </c>
      <c r="P121" s="98" t="s">
        <v>118</v>
      </c>
      <c r="Q121" s="98" t="s">
        <v>119</v>
      </c>
      <c r="R121" s="98" t="s">
        <v>120</v>
      </c>
      <c r="S121" s="98" t="s">
        <v>121</v>
      </c>
      <c r="T121" s="98" t="s">
        <v>122</v>
      </c>
      <c r="U121" s="98" t="s">
        <v>123</v>
      </c>
      <c r="V121" s="98" t="s">
        <v>124</v>
      </c>
      <c r="W121" s="98" t="s">
        <v>125</v>
      </c>
      <c r="X121" s="99" t="s">
        <v>126</v>
      </c>
      <c r="Y121" s="208"/>
      <c r="Z121" s="208"/>
      <c r="AA121" s="208"/>
      <c r="AB121" s="208"/>
      <c r="AC121" s="208"/>
      <c r="AD121" s="208"/>
      <c r="AE121" s="208"/>
    </row>
    <row r="122" s="2" customFormat="1" ht="22.8" customHeight="1">
      <c r="A122" s="35"/>
      <c r="B122" s="36"/>
      <c r="C122" s="104" t="s">
        <v>127</v>
      </c>
      <c r="D122" s="37"/>
      <c r="E122" s="37"/>
      <c r="F122" s="37"/>
      <c r="G122" s="37"/>
      <c r="H122" s="37"/>
      <c r="I122" s="142"/>
      <c r="J122" s="142"/>
      <c r="K122" s="215">
        <f>BK122</f>
        <v>0</v>
      </c>
      <c r="L122" s="37"/>
      <c r="M122" s="41"/>
      <c r="N122" s="100"/>
      <c r="O122" s="216"/>
      <c r="P122" s="101"/>
      <c r="Q122" s="217">
        <f>Q123+Q131+Q164</f>
        <v>0</v>
      </c>
      <c r="R122" s="217">
        <f>R123+R131+R164</f>
        <v>0</v>
      </c>
      <c r="S122" s="101"/>
      <c r="T122" s="218">
        <f>T123+T131+T164</f>
        <v>0</v>
      </c>
      <c r="U122" s="101"/>
      <c r="V122" s="218">
        <f>V123+V131+V164</f>
        <v>0.28320999999999996</v>
      </c>
      <c r="W122" s="101"/>
      <c r="X122" s="219">
        <f>X123+X131+X164</f>
        <v>0</v>
      </c>
      <c r="Y122" s="35"/>
      <c r="Z122" s="35"/>
      <c r="AA122" s="35"/>
      <c r="AB122" s="35"/>
      <c r="AC122" s="35"/>
      <c r="AD122" s="35"/>
      <c r="AE122" s="35"/>
      <c r="AT122" s="14" t="s">
        <v>79</v>
      </c>
      <c r="AU122" s="14" t="s">
        <v>104</v>
      </c>
      <c r="BK122" s="220">
        <f>BK123+BK131+BK164</f>
        <v>0</v>
      </c>
    </row>
    <row r="123" s="12" customFormat="1" ht="25.92" customHeight="1">
      <c r="A123" s="12"/>
      <c r="B123" s="221"/>
      <c r="C123" s="222"/>
      <c r="D123" s="223" t="s">
        <v>79</v>
      </c>
      <c r="E123" s="224" t="s">
        <v>128</v>
      </c>
      <c r="F123" s="224" t="s">
        <v>129</v>
      </c>
      <c r="G123" s="222"/>
      <c r="H123" s="222"/>
      <c r="I123" s="225"/>
      <c r="J123" s="225"/>
      <c r="K123" s="226">
        <f>BK123</f>
        <v>0</v>
      </c>
      <c r="L123" s="222"/>
      <c r="M123" s="227"/>
      <c r="N123" s="228"/>
      <c r="O123" s="229"/>
      <c r="P123" s="229"/>
      <c r="Q123" s="230">
        <f>Q124</f>
        <v>0</v>
      </c>
      <c r="R123" s="230">
        <f>R124</f>
        <v>0</v>
      </c>
      <c r="S123" s="229"/>
      <c r="T123" s="231">
        <f>T124</f>
        <v>0</v>
      </c>
      <c r="U123" s="229"/>
      <c r="V123" s="231">
        <f>V124</f>
        <v>0</v>
      </c>
      <c r="W123" s="229"/>
      <c r="X123" s="232">
        <f>X124</f>
        <v>0</v>
      </c>
      <c r="Y123" s="12"/>
      <c r="Z123" s="12"/>
      <c r="AA123" s="12"/>
      <c r="AB123" s="12"/>
      <c r="AC123" s="12"/>
      <c r="AD123" s="12"/>
      <c r="AE123" s="12"/>
      <c r="AR123" s="233" t="s">
        <v>9</v>
      </c>
      <c r="AT123" s="234" t="s">
        <v>79</v>
      </c>
      <c r="AU123" s="234" t="s">
        <v>80</v>
      </c>
      <c r="AY123" s="233" t="s">
        <v>130</v>
      </c>
      <c r="BK123" s="235">
        <f>BK124</f>
        <v>0</v>
      </c>
    </row>
    <row r="124" s="12" customFormat="1" ht="22.8" customHeight="1">
      <c r="A124" s="12"/>
      <c r="B124" s="221"/>
      <c r="C124" s="222"/>
      <c r="D124" s="223" t="s">
        <v>79</v>
      </c>
      <c r="E124" s="236" t="s">
        <v>166</v>
      </c>
      <c r="F124" s="236" t="s">
        <v>189</v>
      </c>
      <c r="G124" s="222"/>
      <c r="H124" s="222"/>
      <c r="I124" s="225"/>
      <c r="J124" s="225"/>
      <c r="K124" s="237">
        <f>BK124</f>
        <v>0</v>
      </c>
      <c r="L124" s="222"/>
      <c r="M124" s="227"/>
      <c r="N124" s="228"/>
      <c r="O124" s="229"/>
      <c r="P124" s="229"/>
      <c r="Q124" s="230">
        <f>SUM(Q125:Q130)</f>
        <v>0</v>
      </c>
      <c r="R124" s="230">
        <f>SUM(R125:R130)</f>
        <v>0</v>
      </c>
      <c r="S124" s="229"/>
      <c r="T124" s="231">
        <f>SUM(T125:T130)</f>
        <v>0</v>
      </c>
      <c r="U124" s="229"/>
      <c r="V124" s="231">
        <f>SUM(V125:V130)</f>
        <v>0</v>
      </c>
      <c r="W124" s="229"/>
      <c r="X124" s="232">
        <f>SUM(X125:X130)</f>
        <v>0</v>
      </c>
      <c r="Y124" s="12"/>
      <c r="Z124" s="12"/>
      <c r="AA124" s="12"/>
      <c r="AB124" s="12"/>
      <c r="AC124" s="12"/>
      <c r="AD124" s="12"/>
      <c r="AE124" s="12"/>
      <c r="AR124" s="233" t="s">
        <v>9</v>
      </c>
      <c r="AT124" s="234" t="s">
        <v>79</v>
      </c>
      <c r="AU124" s="234" t="s">
        <v>9</v>
      </c>
      <c r="AY124" s="233" t="s">
        <v>130</v>
      </c>
      <c r="BK124" s="235">
        <f>SUM(BK125:BK130)</f>
        <v>0</v>
      </c>
    </row>
    <row r="125" s="2" customFormat="1" ht="24" customHeight="1">
      <c r="A125" s="35"/>
      <c r="B125" s="36"/>
      <c r="C125" s="238" t="s">
        <v>252</v>
      </c>
      <c r="D125" s="238" t="s">
        <v>132</v>
      </c>
      <c r="E125" s="239" t="s">
        <v>253</v>
      </c>
      <c r="F125" s="240" t="s">
        <v>254</v>
      </c>
      <c r="G125" s="241" t="s">
        <v>179</v>
      </c>
      <c r="H125" s="242">
        <v>2</v>
      </c>
      <c r="I125" s="243"/>
      <c r="J125" s="243"/>
      <c r="K125" s="244">
        <f>ROUND(P125*H125,0)</f>
        <v>0</v>
      </c>
      <c r="L125" s="240" t="s">
        <v>136</v>
      </c>
      <c r="M125" s="41"/>
      <c r="N125" s="245" t="s">
        <v>1</v>
      </c>
      <c r="O125" s="246" t="s">
        <v>43</v>
      </c>
      <c r="P125" s="247">
        <f>I125+J125</f>
        <v>0</v>
      </c>
      <c r="Q125" s="247">
        <f>ROUND(I125*H125,0)</f>
        <v>0</v>
      </c>
      <c r="R125" s="247">
        <f>ROUND(J125*H125,0)</f>
        <v>0</v>
      </c>
      <c r="S125" s="88"/>
      <c r="T125" s="248">
        <f>S125*H125</f>
        <v>0</v>
      </c>
      <c r="U125" s="248">
        <v>0</v>
      </c>
      <c r="V125" s="248">
        <f>U125*H125</f>
        <v>0</v>
      </c>
      <c r="W125" s="248">
        <v>0</v>
      </c>
      <c r="X125" s="249">
        <f>W125*H125</f>
        <v>0</v>
      </c>
      <c r="Y125" s="35"/>
      <c r="Z125" s="35"/>
      <c r="AA125" s="35"/>
      <c r="AB125" s="35"/>
      <c r="AC125" s="35"/>
      <c r="AD125" s="35"/>
      <c r="AE125" s="35"/>
      <c r="AR125" s="250" t="s">
        <v>137</v>
      </c>
      <c r="AT125" s="250" t="s">
        <v>132</v>
      </c>
      <c r="AU125" s="250" t="s">
        <v>89</v>
      </c>
      <c r="AY125" s="14" t="s">
        <v>130</v>
      </c>
      <c r="BE125" s="251">
        <f>IF(O125="základní",K125,0)</f>
        <v>0</v>
      </c>
      <c r="BF125" s="251">
        <f>IF(O125="snížená",K125,0)</f>
        <v>0</v>
      </c>
      <c r="BG125" s="251">
        <f>IF(O125="zákl. přenesená",K125,0)</f>
        <v>0</v>
      </c>
      <c r="BH125" s="251">
        <f>IF(O125="sníž. přenesená",K125,0)</f>
        <v>0</v>
      </c>
      <c r="BI125" s="251">
        <f>IF(O125="nulová",K125,0)</f>
        <v>0</v>
      </c>
      <c r="BJ125" s="14" t="s">
        <v>9</v>
      </c>
      <c r="BK125" s="251">
        <f>ROUND(P125*H125,0)</f>
        <v>0</v>
      </c>
      <c r="BL125" s="14" t="s">
        <v>137</v>
      </c>
      <c r="BM125" s="250" t="s">
        <v>255</v>
      </c>
    </row>
    <row r="126" s="2" customFormat="1" ht="24" customHeight="1">
      <c r="A126" s="35"/>
      <c r="B126" s="36"/>
      <c r="C126" s="238" t="s">
        <v>232</v>
      </c>
      <c r="D126" s="238" t="s">
        <v>132</v>
      </c>
      <c r="E126" s="239" t="s">
        <v>256</v>
      </c>
      <c r="F126" s="240" t="s">
        <v>257</v>
      </c>
      <c r="G126" s="241" t="s">
        <v>179</v>
      </c>
      <c r="H126" s="242">
        <v>1</v>
      </c>
      <c r="I126" s="243"/>
      <c r="J126" s="243"/>
      <c r="K126" s="244">
        <f>ROUND(P126*H126,0)</f>
        <v>0</v>
      </c>
      <c r="L126" s="240" t="s">
        <v>136</v>
      </c>
      <c r="M126" s="41"/>
      <c r="N126" s="245" t="s">
        <v>1</v>
      </c>
      <c r="O126" s="246" t="s">
        <v>43</v>
      </c>
      <c r="P126" s="247">
        <f>I126+J126</f>
        <v>0</v>
      </c>
      <c r="Q126" s="247">
        <f>ROUND(I126*H126,0)</f>
        <v>0</v>
      </c>
      <c r="R126" s="247">
        <f>ROUND(J126*H126,0)</f>
        <v>0</v>
      </c>
      <c r="S126" s="88"/>
      <c r="T126" s="248">
        <f>S126*H126</f>
        <v>0</v>
      </c>
      <c r="U126" s="248">
        <v>0</v>
      </c>
      <c r="V126" s="248">
        <f>U126*H126</f>
        <v>0</v>
      </c>
      <c r="W126" s="248">
        <v>0</v>
      </c>
      <c r="X126" s="249">
        <f>W126*H126</f>
        <v>0</v>
      </c>
      <c r="Y126" s="35"/>
      <c r="Z126" s="35"/>
      <c r="AA126" s="35"/>
      <c r="AB126" s="35"/>
      <c r="AC126" s="35"/>
      <c r="AD126" s="35"/>
      <c r="AE126" s="35"/>
      <c r="AR126" s="250" t="s">
        <v>137</v>
      </c>
      <c r="AT126" s="250" t="s">
        <v>132</v>
      </c>
      <c r="AU126" s="250" t="s">
        <v>89</v>
      </c>
      <c r="AY126" s="14" t="s">
        <v>130</v>
      </c>
      <c r="BE126" s="251">
        <f>IF(O126="základní",K126,0)</f>
        <v>0</v>
      </c>
      <c r="BF126" s="251">
        <f>IF(O126="snížená",K126,0)</f>
        <v>0</v>
      </c>
      <c r="BG126" s="251">
        <f>IF(O126="zákl. přenesená",K126,0)</f>
        <v>0</v>
      </c>
      <c r="BH126" s="251">
        <f>IF(O126="sníž. přenesená",K126,0)</f>
        <v>0</v>
      </c>
      <c r="BI126" s="251">
        <f>IF(O126="nulová",K126,0)</f>
        <v>0</v>
      </c>
      <c r="BJ126" s="14" t="s">
        <v>9</v>
      </c>
      <c r="BK126" s="251">
        <f>ROUND(P126*H126,0)</f>
        <v>0</v>
      </c>
      <c r="BL126" s="14" t="s">
        <v>137</v>
      </c>
      <c r="BM126" s="250" t="s">
        <v>258</v>
      </c>
    </row>
    <row r="127" s="2" customFormat="1" ht="24" customHeight="1">
      <c r="A127" s="35"/>
      <c r="B127" s="36"/>
      <c r="C127" s="238" t="s">
        <v>176</v>
      </c>
      <c r="D127" s="238" t="s">
        <v>132</v>
      </c>
      <c r="E127" s="239" t="s">
        <v>191</v>
      </c>
      <c r="F127" s="240" t="s">
        <v>192</v>
      </c>
      <c r="G127" s="241" t="s">
        <v>179</v>
      </c>
      <c r="H127" s="242">
        <v>1</v>
      </c>
      <c r="I127" s="243"/>
      <c r="J127" s="243"/>
      <c r="K127" s="244">
        <f>ROUND(P127*H127,0)</f>
        <v>0</v>
      </c>
      <c r="L127" s="240" t="s">
        <v>136</v>
      </c>
      <c r="M127" s="41"/>
      <c r="N127" s="245" t="s">
        <v>1</v>
      </c>
      <c r="O127" s="246" t="s">
        <v>43</v>
      </c>
      <c r="P127" s="247">
        <f>I127+J127</f>
        <v>0</v>
      </c>
      <c r="Q127" s="247">
        <f>ROUND(I127*H127,0)</f>
        <v>0</v>
      </c>
      <c r="R127" s="247">
        <f>ROUND(J127*H127,0)</f>
        <v>0</v>
      </c>
      <c r="S127" s="88"/>
      <c r="T127" s="248">
        <f>S127*H127</f>
        <v>0</v>
      </c>
      <c r="U127" s="248">
        <v>0</v>
      </c>
      <c r="V127" s="248">
        <f>U127*H127</f>
        <v>0</v>
      </c>
      <c r="W127" s="248">
        <v>0</v>
      </c>
      <c r="X127" s="249">
        <f>W127*H127</f>
        <v>0</v>
      </c>
      <c r="Y127" s="35"/>
      <c r="Z127" s="35"/>
      <c r="AA127" s="35"/>
      <c r="AB127" s="35"/>
      <c r="AC127" s="35"/>
      <c r="AD127" s="35"/>
      <c r="AE127" s="35"/>
      <c r="AR127" s="250" t="s">
        <v>137</v>
      </c>
      <c r="AT127" s="250" t="s">
        <v>132</v>
      </c>
      <c r="AU127" s="250" t="s">
        <v>89</v>
      </c>
      <c r="AY127" s="14" t="s">
        <v>130</v>
      </c>
      <c r="BE127" s="251">
        <f>IF(O127="základní",K127,0)</f>
        <v>0</v>
      </c>
      <c r="BF127" s="251">
        <f>IF(O127="snížená",K127,0)</f>
        <v>0</v>
      </c>
      <c r="BG127" s="251">
        <f>IF(O127="zákl. přenesená",K127,0)</f>
        <v>0</v>
      </c>
      <c r="BH127" s="251">
        <f>IF(O127="sníž. přenesená",K127,0)</f>
        <v>0</v>
      </c>
      <c r="BI127" s="251">
        <f>IF(O127="nulová",K127,0)</f>
        <v>0</v>
      </c>
      <c r="BJ127" s="14" t="s">
        <v>9</v>
      </c>
      <c r="BK127" s="251">
        <f>ROUND(P127*H127,0)</f>
        <v>0</v>
      </c>
      <c r="BL127" s="14" t="s">
        <v>137</v>
      </c>
      <c r="BM127" s="250" t="s">
        <v>259</v>
      </c>
    </row>
    <row r="128" s="2" customFormat="1" ht="24" customHeight="1">
      <c r="A128" s="35"/>
      <c r="B128" s="36"/>
      <c r="C128" s="238" t="s">
        <v>181</v>
      </c>
      <c r="D128" s="238" t="s">
        <v>132</v>
      </c>
      <c r="E128" s="239" t="s">
        <v>260</v>
      </c>
      <c r="F128" s="240" t="s">
        <v>261</v>
      </c>
      <c r="G128" s="241" t="s">
        <v>179</v>
      </c>
      <c r="H128" s="242">
        <v>20</v>
      </c>
      <c r="I128" s="243"/>
      <c r="J128" s="243"/>
      <c r="K128" s="244">
        <f>ROUND(P128*H128,0)</f>
        <v>0</v>
      </c>
      <c r="L128" s="240" t="s">
        <v>136</v>
      </c>
      <c r="M128" s="41"/>
      <c r="N128" s="245" t="s">
        <v>1</v>
      </c>
      <c r="O128" s="246" t="s">
        <v>43</v>
      </c>
      <c r="P128" s="247">
        <f>I128+J128</f>
        <v>0</v>
      </c>
      <c r="Q128" s="247">
        <f>ROUND(I128*H128,0)</f>
        <v>0</v>
      </c>
      <c r="R128" s="247">
        <f>ROUND(J128*H128,0)</f>
        <v>0</v>
      </c>
      <c r="S128" s="88"/>
      <c r="T128" s="248">
        <f>S128*H128</f>
        <v>0</v>
      </c>
      <c r="U128" s="248">
        <v>0</v>
      </c>
      <c r="V128" s="248">
        <f>U128*H128</f>
        <v>0</v>
      </c>
      <c r="W128" s="248">
        <v>0</v>
      </c>
      <c r="X128" s="249">
        <f>W128*H128</f>
        <v>0</v>
      </c>
      <c r="Y128" s="35"/>
      <c r="Z128" s="35"/>
      <c r="AA128" s="35"/>
      <c r="AB128" s="35"/>
      <c r="AC128" s="35"/>
      <c r="AD128" s="35"/>
      <c r="AE128" s="35"/>
      <c r="AR128" s="250" t="s">
        <v>137</v>
      </c>
      <c r="AT128" s="250" t="s">
        <v>132</v>
      </c>
      <c r="AU128" s="250" t="s">
        <v>89</v>
      </c>
      <c r="AY128" s="14" t="s">
        <v>130</v>
      </c>
      <c r="BE128" s="251">
        <f>IF(O128="základní",K128,0)</f>
        <v>0</v>
      </c>
      <c r="BF128" s="251">
        <f>IF(O128="snížená",K128,0)</f>
        <v>0</v>
      </c>
      <c r="BG128" s="251">
        <f>IF(O128="zákl. přenesená",K128,0)</f>
        <v>0</v>
      </c>
      <c r="BH128" s="251">
        <f>IF(O128="sníž. přenesená",K128,0)</f>
        <v>0</v>
      </c>
      <c r="BI128" s="251">
        <f>IF(O128="nulová",K128,0)</f>
        <v>0</v>
      </c>
      <c r="BJ128" s="14" t="s">
        <v>9</v>
      </c>
      <c r="BK128" s="251">
        <f>ROUND(P128*H128,0)</f>
        <v>0</v>
      </c>
      <c r="BL128" s="14" t="s">
        <v>137</v>
      </c>
      <c r="BM128" s="250" t="s">
        <v>262</v>
      </c>
    </row>
    <row r="129" s="2" customFormat="1" ht="24" customHeight="1">
      <c r="A129" s="35"/>
      <c r="B129" s="36"/>
      <c r="C129" s="238" t="s">
        <v>185</v>
      </c>
      <c r="D129" s="238" t="s">
        <v>132</v>
      </c>
      <c r="E129" s="239" t="s">
        <v>263</v>
      </c>
      <c r="F129" s="240" t="s">
        <v>264</v>
      </c>
      <c r="G129" s="241" t="s">
        <v>179</v>
      </c>
      <c r="H129" s="242">
        <v>5</v>
      </c>
      <c r="I129" s="243"/>
      <c r="J129" s="243"/>
      <c r="K129" s="244">
        <f>ROUND(P129*H129,0)</f>
        <v>0</v>
      </c>
      <c r="L129" s="240" t="s">
        <v>136</v>
      </c>
      <c r="M129" s="41"/>
      <c r="N129" s="245" t="s">
        <v>1</v>
      </c>
      <c r="O129" s="246" t="s">
        <v>43</v>
      </c>
      <c r="P129" s="247">
        <f>I129+J129</f>
        <v>0</v>
      </c>
      <c r="Q129" s="247">
        <f>ROUND(I129*H129,0)</f>
        <v>0</v>
      </c>
      <c r="R129" s="247">
        <f>ROUND(J129*H129,0)</f>
        <v>0</v>
      </c>
      <c r="S129" s="88"/>
      <c r="T129" s="248">
        <f>S129*H129</f>
        <v>0</v>
      </c>
      <c r="U129" s="248">
        <v>0</v>
      </c>
      <c r="V129" s="248">
        <f>U129*H129</f>
        <v>0</v>
      </c>
      <c r="W129" s="248">
        <v>0</v>
      </c>
      <c r="X129" s="249">
        <f>W129*H129</f>
        <v>0</v>
      </c>
      <c r="Y129" s="35"/>
      <c r="Z129" s="35"/>
      <c r="AA129" s="35"/>
      <c r="AB129" s="35"/>
      <c r="AC129" s="35"/>
      <c r="AD129" s="35"/>
      <c r="AE129" s="35"/>
      <c r="AR129" s="250" t="s">
        <v>137</v>
      </c>
      <c r="AT129" s="250" t="s">
        <v>132</v>
      </c>
      <c r="AU129" s="250" t="s">
        <v>89</v>
      </c>
      <c r="AY129" s="14" t="s">
        <v>130</v>
      </c>
      <c r="BE129" s="251">
        <f>IF(O129="základní",K129,0)</f>
        <v>0</v>
      </c>
      <c r="BF129" s="251">
        <f>IF(O129="snížená",K129,0)</f>
        <v>0</v>
      </c>
      <c r="BG129" s="251">
        <f>IF(O129="zákl. přenesená",K129,0)</f>
        <v>0</v>
      </c>
      <c r="BH129" s="251">
        <f>IF(O129="sníž. přenesená",K129,0)</f>
        <v>0</v>
      </c>
      <c r="BI129" s="251">
        <f>IF(O129="nulová",K129,0)</f>
        <v>0</v>
      </c>
      <c r="BJ129" s="14" t="s">
        <v>9</v>
      </c>
      <c r="BK129" s="251">
        <f>ROUND(P129*H129,0)</f>
        <v>0</v>
      </c>
      <c r="BL129" s="14" t="s">
        <v>137</v>
      </c>
      <c r="BM129" s="250" t="s">
        <v>265</v>
      </c>
    </row>
    <row r="130" s="2" customFormat="1" ht="24" customHeight="1">
      <c r="A130" s="35"/>
      <c r="B130" s="36"/>
      <c r="C130" s="238" t="s">
        <v>190</v>
      </c>
      <c r="D130" s="238" t="s">
        <v>132</v>
      </c>
      <c r="E130" s="239" t="s">
        <v>195</v>
      </c>
      <c r="F130" s="240" t="s">
        <v>196</v>
      </c>
      <c r="G130" s="241" t="s">
        <v>179</v>
      </c>
      <c r="H130" s="242">
        <v>5</v>
      </c>
      <c r="I130" s="243"/>
      <c r="J130" s="243"/>
      <c r="K130" s="244">
        <f>ROUND(P130*H130,0)</f>
        <v>0</v>
      </c>
      <c r="L130" s="240" t="s">
        <v>136</v>
      </c>
      <c r="M130" s="41"/>
      <c r="N130" s="245" t="s">
        <v>1</v>
      </c>
      <c r="O130" s="246" t="s">
        <v>43</v>
      </c>
      <c r="P130" s="247">
        <f>I130+J130</f>
        <v>0</v>
      </c>
      <c r="Q130" s="247">
        <f>ROUND(I130*H130,0)</f>
        <v>0</v>
      </c>
      <c r="R130" s="247">
        <f>ROUND(J130*H130,0)</f>
        <v>0</v>
      </c>
      <c r="S130" s="88"/>
      <c r="T130" s="248">
        <f>S130*H130</f>
        <v>0</v>
      </c>
      <c r="U130" s="248">
        <v>0</v>
      </c>
      <c r="V130" s="248">
        <f>U130*H130</f>
        <v>0</v>
      </c>
      <c r="W130" s="248">
        <v>0</v>
      </c>
      <c r="X130" s="249">
        <f>W130*H130</f>
        <v>0</v>
      </c>
      <c r="Y130" s="35"/>
      <c r="Z130" s="35"/>
      <c r="AA130" s="35"/>
      <c r="AB130" s="35"/>
      <c r="AC130" s="35"/>
      <c r="AD130" s="35"/>
      <c r="AE130" s="35"/>
      <c r="AR130" s="250" t="s">
        <v>137</v>
      </c>
      <c r="AT130" s="250" t="s">
        <v>132</v>
      </c>
      <c r="AU130" s="250" t="s">
        <v>89</v>
      </c>
      <c r="AY130" s="14" t="s">
        <v>130</v>
      </c>
      <c r="BE130" s="251">
        <f>IF(O130="základní",K130,0)</f>
        <v>0</v>
      </c>
      <c r="BF130" s="251">
        <f>IF(O130="snížená",K130,0)</f>
        <v>0</v>
      </c>
      <c r="BG130" s="251">
        <f>IF(O130="zákl. přenesená",K130,0)</f>
        <v>0</v>
      </c>
      <c r="BH130" s="251">
        <f>IF(O130="sníž. přenesená",K130,0)</f>
        <v>0</v>
      </c>
      <c r="BI130" s="251">
        <f>IF(O130="nulová",K130,0)</f>
        <v>0</v>
      </c>
      <c r="BJ130" s="14" t="s">
        <v>9</v>
      </c>
      <c r="BK130" s="251">
        <f>ROUND(P130*H130,0)</f>
        <v>0</v>
      </c>
      <c r="BL130" s="14" t="s">
        <v>137</v>
      </c>
      <c r="BM130" s="250" t="s">
        <v>266</v>
      </c>
    </row>
    <row r="131" s="12" customFormat="1" ht="25.92" customHeight="1">
      <c r="A131" s="12"/>
      <c r="B131" s="221"/>
      <c r="C131" s="222"/>
      <c r="D131" s="223" t="s">
        <v>79</v>
      </c>
      <c r="E131" s="224" t="s">
        <v>198</v>
      </c>
      <c r="F131" s="224" t="s">
        <v>199</v>
      </c>
      <c r="G131" s="222"/>
      <c r="H131" s="222"/>
      <c r="I131" s="225"/>
      <c r="J131" s="225"/>
      <c r="K131" s="226">
        <f>BK131</f>
        <v>0</v>
      </c>
      <c r="L131" s="222"/>
      <c r="M131" s="227"/>
      <c r="N131" s="228"/>
      <c r="O131" s="229"/>
      <c r="P131" s="229"/>
      <c r="Q131" s="230">
        <f>Q132+Q154</f>
        <v>0</v>
      </c>
      <c r="R131" s="230">
        <f>R132+R154</f>
        <v>0</v>
      </c>
      <c r="S131" s="229"/>
      <c r="T131" s="231">
        <f>T132+T154</f>
        <v>0</v>
      </c>
      <c r="U131" s="229"/>
      <c r="V131" s="231">
        <f>V132+V154</f>
        <v>0.28320999999999996</v>
      </c>
      <c r="W131" s="229"/>
      <c r="X131" s="232">
        <f>X132+X154</f>
        <v>0</v>
      </c>
      <c r="Y131" s="12"/>
      <c r="Z131" s="12"/>
      <c r="AA131" s="12"/>
      <c r="AB131" s="12"/>
      <c r="AC131" s="12"/>
      <c r="AD131" s="12"/>
      <c r="AE131" s="12"/>
      <c r="AR131" s="233" t="s">
        <v>89</v>
      </c>
      <c r="AT131" s="234" t="s">
        <v>79</v>
      </c>
      <c r="AU131" s="234" t="s">
        <v>80</v>
      </c>
      <c r="AY131" s="233" t="s">
        <v>130</v>
      </c>
      <c r="BK131" s="235">
        <f>BK132+BK154</f>
        <v>0</v>
      </c>
    </row>
    <row r="132" s="12" customFormat="1" ht="22.8" customHeight="1">
      <c r="A132" s="12"/>
      <c r="B132" s="221"/>
      <c r="C132" s="222"/>
      <c r="D132" s="223" t="s">
        <v>79</v>
      </c>
      <c r="E132" s="236" t="s">
        <v>267</v>
      </c>
      <c r="F132" s="236" t="s">
        <v>268</v>
      </c>
      <c r="G132" s="222"/>
      <c r="H132" s="222"/>
      <c r="I132" s="225"/>
      <c r="J132" s="225"/>
      <c r="K132" s="237">
        <f>BK132</f>
        <v>0</v>
      </c>
      <c r="L132" s="222"/>
      <c r="M132" s="227"/>
      <c r="N132" s="228"/>
      <c r="O132" s="229"/>
      <c r="P132" s="229"/>
      <c r="Q132" s="230">
        <f>SUM(Q133:Q153)</f>
        <v>0</v>
      </c>
      <c r="R132" s="230">
        <f>SUM(R133:R153)</f>
        <v>0</v>
      </c>
      <c r="S132" s="229"/>
      <c r="T132" s="231">
        <f>SUM(T133:T153)</f>
        <v>0</v>
      </c>
      <c r="U132" s="229"/>
      <c r="V132" s="231">
        <f>SUM(V133:V153)</f>
        <v>0.14320999999999998</v>
      </c>
      <c r="W132" s="229"/>
      <c r="X132" s="232">
        <f>SUM(X133:X153)</f>
        <v>0</v>
      </c>
      <c r="Y132" s="12"/>
      <c r="Z132" s="12"/>
      <c r="AA132" s="12"/>
      <c r="AB132" s="12"/>
      <c r="AC132" s="12"/>
      <c r="AD132" s="12"/>
      <c r="AE132" s="12"/>
      <c r="AR132" s="233" t="s">
        <v>89</v>
      </c>
      <c r="AT132" s="234" t="s">
        <v>79</v>
      </c>
      <c r="AU132" s="234" t="s">
        <v>9</v>
      </c>
      <c r="AY132" s="233" t="s">
        <v>130</v>
      </c>
      <c r="BK132" s="235">
        <f>SUM(BK133:BK153)</f>
        <v>0</v>
      </c>
    </row>
    <row r="133" s="2" customFormat="1" ht="24" customHeight="1">
      <c r="A133" s="35"/>
      <c r="B133" s="36"/>
      <c r="C133" s="238" t="s">
        <v>212</v>
      </c>
      <c r="D133" s="238" t="s">
        <v>132</v>
      </c>
      <c r="E133" s="239" t="s">
        <v>269</v>
      </c>
      <c r="F133" s="240" t="s">
        <v>270</v>
      </c>
      <c r="G133" s="241" t="s">
        <v>205</v>
      </c>
      <c r="H133" s="242">
        <v>0.5</v>
      </c>
      <c r="I133" s="243"/>
      <c r="J133" s="243"/>
      <c r="K133" s="244">
        <f>ROUND(P133*H133,0)</f>
        <v>0</v>
      </c>
      <c r="L133" s="240" t="s">
        <v>136</v>
      </c>
      <c r="M133" s="41"/>
      <c r="N133" s="245" t="s">
        <v>1</v>
      </c>
      <c r="O133" s="246" t="s">
        <v>43</v>
      </c>
      <c r="P133" s="247">
        <f>I133+J133</f>
        <v>0</v>
      </c>
      <c r="Q133" s="247">
        <f>ROUND(I133*H133,0)</f>
        <v>0</v>
      </c>
      <c r="R133" s="247">
        <f>ROUND(J133*H133,0)</f>
        <v>0</v>
      </c>
      <c r="S133" s="88"/>
      <c r="T133" s="248">
        <f>S133*H133</f>
        <v>0</v>
      </c>
      <c r="U133" s="248">
        <v>0.0046800000000000001</v>
      </c>
      <c r="V133" s="248">
        <f>U133*H133</f>
        <v>0.0023400000000000001</v>
      </c>
      <c r="W133" s="248">
        <v>0</v>
      </c>
      <c r="X133" s="249">
        <f>W133*H133</f>
        <v>0</v>
      </c>
      <c r="Y133" s="35"/>
      <c r="Z133" s="35"/>
      <c r="AA133" s="35"/>
      <c r="AB133" s="35"/>
      <c r="AC133" s="35"/>
      <c r="AD133" s="35"/>
      <c r="AE133" s="35"/>
      <c r="AR133" s="250" t="s">
        <v>206</v>
      </c>
      <c r="AT133" s="250" t="s">
        <v>132</v>
      </c>
      <c r="AU133" s="250" t="s">
        <v>89</v>
      </c>
      <c r="AY133" s="14" t="s">
        <v>130</v>
      </c>
      <c r="BE133" s="251">
        <f>IF(O133="základní",K133,0)</f>
        <v>0</v>
      </c>
      <c r="BF133" s="251">
        <f>IF(O133="snížená",K133,0)</f>
        <v>0</v>
      </c>
      <c r="BG133" s="251">
        <f>IF(O133="zákl. přenesená",K133,0)</f>
        <v>0</v>
      </c>
      <c r="BH133" s="251">
        <f>IF(O133="sníž. přenesená",K133,0)</f>
        <v>0</v>
      </c>
      <c r="BI133" s="251">
        <f>IF(O133="nulová",K133,0)</f>
        <v>0</v>
      </c>
      <c r="BJ133" s="14" t="s">
        <v>9</v>
      </c>
      <c r="BK133" s="251">
        <f>ROUND(P133*H133,0)</f>
        <v>0</v>
      </c>
      <c r="BL133" s="14" t="s">
        <v>206</v>
      </c>
      <c r="BM133" s="250" t="s">
        <v>271</v>
      </c>
    </row>
    <row r="134" s="2" customFormat="1" ht="24" customHeight="1">
      <c r="A134" s="35"/>
      <c r="B134" s="36"/>
      <c r="C134" s="238" t="s">
        <v>202</v>
      </c>
      <c r="D134" s="238" t="s">
        <v>132</v>
      </c>
      <c r="E134" s="239" t="s">
        <v>272</v>
      </c>
      <c r="F134" s="240" t="s">
        <v>273</v>
      </c>
      <c r="G134" s="241" t="s">
        <v>274</v>
      </c>
      <c r="H134" s="242">
        <v>1</v>
      </c>
      <c r="I134" s="243"/>
      <c r="J134" s="243"/>
      <c r="K134" s="244">
        <f>ROUND(P134*H134,0)</f>
        <v>0</v>
      </c>
      <c r="L134" s="240" t="s">
        <v>136</v>
      </c>
      <c r="M134" s="41"/>
      <c r="N134" s="245" t="s">
        <v>1</v>
      </c>
      <c r="O134" s="246" t="s">
        <v>43</v>
      </c>
      <c r="P134" s="247">
        <f>I134+J134</f>
        <v>0</v>
      </c>
      <c r="Q134" s="247">
        <f>ROUND(I134*H134,0)</f>
        <v>0</v>
      </c>
      <c r="R134" s="247">
        <f>ROUND(J134*H134,0)</f>
        <v>0</v>
      </c>
      <c r="S134" s="88"/>
      <c r="T134" s="248">
        <f>S134*H134</f>
        <v>0</v>
      </c>
      <c r="U134" s="248">
        <v>0.0033800000000000002</v>
      </c>
      <c r="V134" s="248">
        <f>U134*H134</f>
        <v>0.0033800000000000002</v>
      </c>
      <c r="W134" s="248">
        <v>0</v>
      </c>
      <c r="X134" s="249">
        <f>W134*H134</f>
        <v>0</v>
      </c>
      <c r="Y134" s="35"/>
      <c r="Z134" s="35"/>
      <c r="AA134" s="35"/>
      <c r="AB134" s="35"/>
      <c r="AC134" s="35"/>
      <c r="AD134" s="35"/>
      <c r="AE134" s="35"/>
      <c r="AR134" s="250" t="s">
        <v>206</v>
      </c>
      <c r="AT134" s="250" t="s">
        <v>132</v>
      </c>
      <c r="AU134" s="250" t="s">
        <v>89</v>
      </c>
      <c r="AY134" s="14" t="s">
        <v>130</v>
      </c>
      <c r="BE134" s="251">
        <f>IF(O134="základní",K134,0)</f>
        <v>0</v>
      </c>
      <c r="BF134" s="251">
        <f>IF(O134="snížená",K134,0)</f>
        <v>0</v>
      </c>
      <c r="BG134" s="251">
        <f>IF(O134="zákl. přenesená",K134,0)</f>
        <v>0</v>
      </c>
      <c r="BH134" s="251">
        <f>IF(O134="sníž. přenesená",K134,0)</f>
        <v>0</v>
      </c>
      <c r="BI134" s="251">
        <f>IF(O134="nulová",K134,0)</f>
        <v>0</v>
      </c>
      <c r="BJ134" s="14" t="s">
        <v>9</v>
      </c>
      <c r="BK134" s="251">
        <f>ROUND(P134*H134,0)</f>
        <v>0</v>
      </c>
      <c r="BL134" s="14" t="s">
        <v>206</v>
      </c>
      <c r="BM134" s="250" t="s">
        <v>275</v>
      </c>
    </row>
    <row r="135" s="2" customFormat="1" ht="24" customHeight="1">
      <c r="A135" s="35"/>
      <c r="B135" s="36"/>
      <c r="C135" s="238" t="s">
        <v>216</v>
      </c>
      <c r="D135" s="238" t="s">
        <v>132</v>
      </c>
      <c r="E135" s="239" t="s">
        <v>276</v>
      </c>
      <c r="F135" s="240" t="s">
        <v>277</v>
      </c>
      <c r="G135" s="241" t="s">
        <v>274</v>
      </c>
      <c r="H135" s="242">
        <v>1</v>
      </c>
      <c r="I135" s="243"/>
      <c r="J135" s="243"/>
      <c r="K135" s="244">
        <f>ROUND(P135*H135,0)</f>
        <v>0</v>
      </c>
      <c r="L135" s="240" t="s">
        <v>136</v>
      </c>
      <c r="M135" s="41"/>
      <c r="N135" s="245" t="s">
        <v>1</v>
      </c>
      <c r="O135" s="246" t="s">
        <v>43</v>
      </c>
      <c r="P135" s="247">
        <f>I135+J135</f>
        <v>0</v>
      </c>
      <c r="Q135" s="247">
        <f>ROUND(I135*H135,0)</f>
        <v>0</v>
      </c>
      <c r="R135" s="247">
        <f>ROUND(J135*H135,0)</f>
        <v>0</v>
      </c>
      <c r="S135" s="88"/>
      <c r="T135" s="248">
        <f>S135*H135</f>
        <v>0</v>
      </c>
      <c r="U135" s="248">
        <v>0.0052900000000000004</v>
      </c>
      <c r="V135" s="248">
        <f>U135*H135</f>
        <v>0.0052900000000000004</v>
      </c>
      <c r="W135" s="248">
        <v>0</v>
      </c>
      <c r="X135" s="249">
        <f>W135*H135</f>
        <v>0</v>
      </c>
      <c r="Y135" s="35"/>
      <c r="Z135" s="35"/>
      <c r="AA135" s="35"/>
      <c r="AB135" s="35"/>
      <c r="AC135" s="35"/>
      <c r="AD135" s="35"/>
      <c r="AE135" s="35"/>
      <c r="AR135" s="250" t="s">
        <v>206</v>
      </c>
      <c r="AT135" s="250" t="s">
        <v>132</v>
      </c>
      <c r="AU135" s="250" t="s">
        <v>89</v>
      </c>
      <c r="AY135" s="14" t="s">
        <v>130</v>
      </c>
      <c r="BE135" s="251">
        <f>IF(O135="základní",K135,0)</f>
        <v>0</v>
      </c>
      <c r="BF135" s="251">
        <f>IF(O135="snížená",K135,0)</f>
        <v>0</v>
      </c>
      <c r="BG135" s="251">
        <f>IF(O135="zákl. přenesená",K135,0)</f>
        <v>0</v>
      </c>
      <c r="BH135" s="251">
        <f>IF(O135="sníž. přenesená",K135,0)</f>
        <v>0</v>
      </c>
      <c r="BI135" s="251">
        <f>IF(O135="nulová",K135,0)</f>
        <v>0</v>
      </c>
      <c r="BJ135" s="14" t="s">
        <v>9</v>
      </c>
      <c r="BK135" s="251">
        <f>ROUND(P135*H135,0)</f>
        <v>0</v>
      </c>
      <c r="BL135" s="14" t="s">
        <v>206</v>
      </c>
      <c r="BM135" s="250" t="s">
        <v>278</v>
      </c>
    </row>
    <row r="136" s="2" customFormat="1" ht="24" customHeight="1">
      <c r="A136" s="35"/>
      <c r="B136" s="36"/>
      <c r="C136" s="238" t="s">
        <v>208</v>
      </c>
      <c r="D136" s="238" t="s">
        <v>132</v>
      </c>
      <c r="E136" s="239" t="s">
        <v>279</v>
      </c>
      <c r="F136" s="240" t="s">
        <v>280</v>
      </c>
      <c r="G136" s="241" t="s">
        <v>274</v>
      </c>
      <c r="H136" s="242">
        <v>1</v>
      </c>
      <c r="I136" s="243"/>
      <c r="J136" s="243"/>
      <c r="K136" s="244">
        <f>ROUND(P136*H136,0)</f>
        <v>0</v>
      </c>
      <c r="L136" s="240" t="s">
        <v>136</v>
      </c>
      <c r="M136" s="41"/>
      <c r="N136" s="245" t="s">
        <v>1</v>
      </c>
      <c r="O136" s="246" t="s">
        <v>43</v>
      </c>
      <c r="P136" s="247">
        <f>I136+J136</f>
        <v>0</v>
      </c>
      <c r="Q136" s="247">
        <f>ROUND(I136*H136,0)</f>
        <v>0</v>
      </c>
      <c r="R136" s="247">
        <f>ROUND(J136*H136,0)</f>
        <v>0</v>
      </c>
      <c r="S136" s="88"/>
      <c r="T136" s="248">
        <f>S136*H136</f>
        <v>0</v>
      </c>
      <c r="U136" s="248">
        <v>0.00022000000000000001</v>
      </c>
      <c r="V136" s="248">
        <f>U136*H136</f>
        <v>0.00022000000000000001</v>
      </c>
      <c r="W136" s="248">
        <v>0</v>
      </c>
      <c r="X136" s="249">
        <f>W136*H136</f>
        <v>0</v>
      </c>
      <c r="Y136" s="35"/>
      <c r="Z136" s="35"/>
      <c r="AA136" s="35"/>
      <c r="AB136" s="35"/>
      <c r="AC136" s="35"/>
      <c r="AD136" s="35"/>
      <c r="AE136" s="35"/>
      <c r="AR136" s="250" t="s">
        <v>206</v>
      </c>
      <c r="AT136" s="250" t="s">
        <v>132</v>
      </c>
      <c r="AU136" s="250" t="s">
        <v>89</v>
      </c>
      <c r="AY136" s="14" t="s">
        <v>130</v>
      </c>
      <c r="BE136" s="251">
        <f>IF(O136="základní",K136,0)</f>
        <v>0</v>
      </c>
      <c r="BF136" s="251">
        <f>IF(O136="snížená",K136,0)</f>
        <v>0</v>
      </c>
      <c r="BG136" s="251">
        <f>IF(O136="zákl. přenesená",K136,0)</f>
        <v>0</v>
      </c>
      <c r="BH136" s="251">
        <f>IF(O136="sníž. přenesená",K136,0)</f>
        <v>0</v>
      </c>
      <c r="BI136" s="251">
        <f>IF(O136="nulová",K136,0)</f>
        <v>0</v>
      </c>
      <c r="BJ136" s="14" t="s">
        <v>9</v>
      </c>
      <c r="BK136" s="251">
        <f>ROUND(P136*H136,0)</f>
        <v>0</v>
      </c>
      <c r="BL136" s="14" t="s">
        <v>206</v>
      </c>
      <c r="BM136" s="250" t="s">
        <v>281</v>
      </c>
    </row>
    <row r="137" s="2" customFormat="1" ht="24" customHeight="1">
      <c r="A137" s="35"/>
      <c r="B137" s="36"/>
      <c r="C137" s="238" t="s">
        <v>10</v>
      </c>
      <c r="D137" s="238" t="s">
        <v>132</v>
      </c>
      <c r="E137" s="239" t="s">
        <v>282</v>
      </c>
      <c r="F137" s="240" t="s">
        <v>283</v>
      </c>
      <c r="G137" s="241" t="s">
        <v>274</v>
      </c>
      <c r="H137" s="242">
        <v>1</v>
      </c>
      <c r="I137" s="243"/>
      <c r="J137" s="243"/>
      <c r="K137" s="244">
        <f>ROUND(P137*H137,0)</f>
        <v>0</v>
      </c>
      <c r="L137" s="240" t="s">
        <v>136</v>
      </c>
      <c r="M137" s="41"/>
      <c r="N137" s="245" t="s">
        <v>1</v>
      </c>
      <c r="O137" s="246" t="s">
        <v>43</v>
      </c>
      <c r="P137" s="247">
        <f>I137+J137</f>
        <v>0</v>
      </c>
      <c r="Q137" s="247">
        <f>ROUND(I137*H137,0)</f>
        <v>0</v>
      </c>
      <c r="R137" s="247">
        <f>ROUND(J137*H137,0)</f>
        <v>0</v>
      </c>
      <c r="S137" s="88"/>
      <c r="T137" s="248">
        <f>S137*H137</f>
        <v>0</v>
      </c>
      <c r="U137" s="248">
        <v>0.00147</v>
      </c>
      <c r="V137" s="248">
        <f>U137*H137</f>
        <v>0.00147</v>
      </c>
      <c r="W137" s="248">
        <v>0</v>
      </c>
      <c r="X137" s="249">
        <f>W137*H137</f>
        <v>0</v>
      </c>
      <c r="Y137" s="35"/>
      <c r="Z137" s="35"/>
      <c r="AA137" s="35"/>
      <c r="AB137" s="35"/>
      <c r="AC137" s="35"/>
      <c r="AD137" s="35"/>
      <c r="AE137" s="35"/>
      <c r="AR137" s="250" t="s">
        <v>206</v>
      </c>
      <c r="AT137" s="250" t="s">
        <v>132</v>
      </c>
      <c r="AU137" s="250" t="s">
        <v>89</v>
      </c>
      <c r="AY137" s="14" t="s">
        <v>130</v>
      </c>
      <c r="BE137" s="251">
        <f>IF(O137="základní",K137,0)</f>
        <v>0</v>
      </c>
      <c r="BF137" s="251">
        <f>IF(O137="snížená",K137,0)</f>
        <v>0</v>
      </c>
      <c r="BG137" s="251">
        <f>IF(O137="zákl. přenesená",K137,0)</f>
        <v>0</v>
      </c>
      <c r="BH137" s="251">
        <f>IF(O137="sníž. přenesená",K137,0)</f>
        <v>0</v>
      </c>
      <c r="BI137" s="251">
        <f>IF(O137="nulová",K137,0)</f>
        <v>0</v>
      </c>
      <c r="BJ137" s="14" t="s">
        <v>9</v>
      </c>
      <c r="BK137" s="251">
        <f>ROUND(P137*H137,0)</f>
        <v>0</v>
      </c>
      <c r="BL137" s="14" t="s">
        <v>206</v>
      </c>
      <c r="BM137" s="250" t="s">
        <v>284</v>
      </c>
    </row>
    <row r="138" s="2" customFormat="1" ht="24" customHeight="1">
      <c r="A138" s="35"/>
      <c r="B138" s="36"/>
      <c r="C138" s="238" t="s">
        <v>9</v>
      </c>
      <c r="D138" s="238" t="s">
        <v>132</v>
      </c>
      <c r="E138" s="239" t="s">
        <v>285</v>
      </c>
      <c r="F138" s="240" t="s">
        <v>286</v>
      </c>
      <c r="G138" s="241" t="s">
        <v>205</v>
      </c>
      <c r="H138" s="242">
        <v>60</v>
      </c>
      <c r="I138" s="243"/>
      <c r="J138" s="243"/>
      <c r="K138" s="244">
        <f>ROUND(P138*H138,0)</f>
        <v>0</v>
      </c>
      <c r="L138" s="240" t="s">
        <v>136</v>
      </c>
      <c r="M138" s="41"/>
      <c r="N138" s="245" t="s">
        <v>1</v>
      </c>
      <c r="O138" s="246" t="s">
        <v>43</v>
      </c>
      <c r="P138" s="247">
        <f>I138+J138</f>
        <v>0</v>
      </c>
      <c r="Q138" s="247">
        <f>ROUND(I138*H138,0)</f>
        <v>0</v>
      </c>
      <c r="R138" s="247">
        <f>ROUND(J138*H138,0)</f>
        <v>0</v>
      </c>
      <c r="S138" s="88"/>
      <c r="T138" s="248">
        <f>S138*H138</f>
        <v>0</v>
      </c>
      <c r="U138" s="248">
        <v>0.00067000000000000002</v>
      </c>
      <c r="V138" s="248">
        <f>U138*H138</f>
        <v>0.0402</v>
      </c>
      <c r="W138" s="248">
        <v>0</v>
      </c>
      <c r="X138" s="249">
        <f>W138*H138</f>
        <v>0</v>
      </c>
      <c r="Y138" s="35"/>
      <c r="Z138" s="35"/>
      <c r="AA138" s="35"/>
      <c r="AB138" s="35"/>
      <c r="AC138" s="35"/>
      <c r="AD138" s="35"/>
      <c r="AE138" s="35"/>
      <c r="AR138" s="250" t="s">
        <v>206</v>
      </c>
      <c r="AT138" s="250" t="s">
        <v>132</v>
      </c>
      <c r="AU138" s="250" t="s">
        <v>89</v>
      </c>
      <c r="AY138" s="14" t="s">
        <v>130</v>
      </c>
      <c r="BE138" s="251">
        <f>IF(O138="základní",K138,0)</f>
        <v>0</v>
      </c>
      <c r="BF138" s="251">
        <f>IF(O138="snížená",K138,0)</f>
        <v>0</v>
      </c>
      <c r="BG138" s="251">
        <f>IF(O138="zákl. přenesená",K138,0)</f>
        <v>0</v>
      </c>
      <c r="BH138" s="251">
        <f>IF(O138="sníž. přenesená",K138,0)</f>
        <v>0</v>
      </c>
      <c r="BI138" s="251">
        <f>IF(O138="nulová",K138,0)</f>
        <v>0</v>
      </c>
      <c r="BJ138" s="14" t="s">
        <v>9</v>
      </c>
      <c r="BK138" s="251">
        <f>ROUND(P138*H138,0)</f>
        <v>0</v>
      </c>
      <c r="BL138" s="14" t="s">
        <v>206</v>
      </c>
      <c r="BM138" s="250" t="s">
        <v>287</v>
      </c>
    </row>
    <row r="139" s="2" customFormat="1" ht="24" customHeight="1">
      <c r="A139" s="35"/>
      <c r="B139" s="36"/>
      <c r="C139" s="238" t="s">
        <v>89</v>
      </c>
      <c r="D139" s="238" t="s">
        <v>132</v>
      </c>
      <c r="E139" s="239" t="s">
        <v>288</v>
      </c>
      <c r="F139" s="240" t="s">
        <v>289</v>
      </c>
      <c r="G139" s="241" t="s">
        <v>205</v>
      </c>
      <c r="H139" s="242">
        <v>33</v>
      </c>
      <c r="I139" s="243"/>
      <c r="J139" s="243"/>
      <c r="K139" s="244">
        <f>ROUND(P139*H139,0)</f>
        <v>0</v>
      </c>
      <c r="L139" s="240" t="s">
        <v>136</v>
      </c>
      <c r="M139" s="41"/>
      <c r="N139" s="245" t="s">
        <v>1</v>
      </c>
      <c r="O139" s="246" t="s">
        <v>43</v>
      </c>
      <c r="P139" s="247">
        <f>I139+J139</f>
        <v>0</v>
      </c>
      <c r="Q139" s="247">
        <f>ROUND(I139*H139,0)</f>
        <v>0</v>
      </c>
      <c r="R139" s="247">
        <f>ROUND(J139*H139,0)</f>
        <v>0</v>
      </c>
      <c r="S139" s="88"/>
      <c r="T139" s="248">
        <f>S139*H139</f>
        <v>0</v>
      </c>
      <c r="U139" s="248">
        <v>0.0016199999999999999</v>
      </c>
      <c r="V139" s="248">
        <f>U139*H139</f>
        <v>0.053459999999999994</v>
      </c>
      <c r="W139" s="248">
        <v>0</v>
      </c>
      <c r="X139" s="249">
        <f>W139*H139</f>
        <v>0</v>
      </c>
      <c r="Y139" s="35"/>
      <c r="Z139" s="35"/>
      <c r="AA139" s="35"/>
      <c r="AB139" s="35"/>
      <c r="AC139" s="35"/>
      <c r="AD139" s="35"/>
      <c r="AE139" s="35"/>
      <c r="AR139" s="250" t="s">
        <v>206</v>
      </c>
      <c r="AT139" s="250" t="s">
        <v>132</v>
      </c>
      <c r="AU139" s="250" t="s">
        <v>89</v>
      </c>
      <c r="AY139" s="14" t="s">
        <v>130</v>
      </c>
      <c r="BE139" s="251">
        <f>IF(O139="základní",K139,0)</f>
        <v>0</v>
      </c>
      <c r="BF139" s="251">
        <f>IF(O139="snížená",K139,0)</f>
        <v>0</v>
      </c>
      <c r="BG139" s="251">
        <f>IF(O139="zákl. přenesená",K139,0)</f>
        <v>0</v>
      </c>
      <c r="BH139" s="251">
        <f>IF(O139="sníž. přenesená",K139,0)</f>
        <v>0</v>
      </c>
      <c r="BI139" s="251">
        <f>IF(O139="nulová",K139,0)</f>
        <v>0</v>
      </c>
      <c r="BJ139" s="14" t="s">
        <v>9</v>
      </c>
      <c r="BK139" s="251">
        <f>ROUND(P139*H139,0)</f>
        <v>0</v>
      </c>
      <c r="BL139" s="14" t="s">
        <v>206</v>
      </c>
      <c r="BM139" s="250" t="s">
        <v>290</v>
      </c>
    </row>
    <row r="140" s="2" customFormat="1" ht="24" customHeight="1">
      <c r="A140" s="35"/>
      <c r="B140" s="36"/>
      <c r="C140" s="238" t="s">
        <v>142</v>
      </c>
      <c r="D140" s="238" t="s">
        <v>132</v>
      </c>
      <c r="E140" s="239" t="s">
        <v>291</v>
      </c>
      <c r="F140" s="240" t="s">
        <v>292</v>
      </c>
      <c r="G140" s="241" t="s">
        <v>205</v>
      </c>
      <c r="H140" s="242">
        <v>5</v>
      </c>
      <c r="I140" s="243"/>
      <c r="J140" s="243"/>
      <c r="K140" s="244">
        <f>ROUND(P140*H140,0)</f>
        <v>0</v>
      </c>
      <c r="L140" s="240" t="s">
        <v>136</v>
      </c>
      <c r="M140" s="41"/>
      <c r="N140" s="245" t="s">
        <v>1</v>
      </c>
      <c r="O140" s="246" t="s">
        <v>43</v>
      </c>
      <c r="P140" s="247">
        <f>I140+J140</f>
        <v>0</v>
      </c>
      <c r="Q140" s="247">
        <f>ROUND(I140*H140,0)</f>
        <v>0</v>
      </c>
      <c r="R140" s="247">
        <f>ROUND(J140*H140,0)</f>
        <v>0</v>
      </c>
      <c r="S140" s="88"/>
      <c r="T140" s="248">
        <f>S140*H140</f>
        <v>0</v>
      </c>
      <c r="U140" s="248">
        <v>0.00197</v>
      </c>
      <c r="V140" s="248">
        <f>U140*H140</f>
        <v>0.0098499999999999994</v>
      </c>
      <c r="W140" s="248">
        <v>0</v>
      </c>
      <c r="X140" s="249">
        <f>W140*H140</f>
        <v>0</v>
      </c>
      <c r="Y140" s="35"/>
      <c r="Z140" s="35"/>
      <c r="AA140" s="35"/>
      <c r="AB140" s="35"/>
      <c r="AC140" s="35"/>
      <c r="AD140" s="35"/>
      <c r="AE140" s="35"/>
      <c r="AR140" s="250" t="s">
        <v>206</v>
      </c>
      <c r="AT140" s="250" t="s">
        <v>132</v>
      </c>
      <c r="AU140" s="250" t="s">
        <v>89</v>
      </c>
      <c r="AY140" s="14" t="s">
        <v>130</v>
      </c>
      <c r="BE140" s="251">
        <f>IF(O140="základní",K140,0)</f>
        <v>0</v>
      </c>
      <c r="BF140" s="251">
        <f>IF(O140="snížená",K140,0)</f>
        <v>0</v>
      </c>
      <c r="BG140" s="251">
        <f>IF(O140="zákl. přenesená",K140,0)</f>
        <v>0</v>
      </c>
      <c r="BH140" s="251">
        <f>IF(O140="sníž. přenesená",K140,0)</f>
        <v>0</v>
      </c>
      <c r="BI140" s="251">
        <f>IF(O140="nulová",K140,0)</f>
        <v>0</v>
      </c>
      <c r="BJ140" s="14" t="s">
        <v>9</v>
      </c>
      <c r="BK140" s="251">
        <f>ROUND(P140*H140,0)</f>
        <v>0</v>
      </c>
      <c r="BL140" s="14" t="s">
        <v>206</v>
      </c>
      <c r="BM140" s="250" t="s">
        <v>293</v>
      </c>
    </row>
    <row r="141" s="2" customFormat="1" ht="24" customHeight="1">
      <c r="A141" s="35"/>
      <c r="B141" s="36"/>
      <c r="C141" s="238" t="s">
        <v>137</v>
      </c>
      <c r="D141" s="238" t="s">
        <v>132</v>
      </c>
      <c r="E141" s="239" t="s">
        <v>294</v>
      </c>
      <c r="F141" s="240" t="s">
        <v>295</v>
      </c>
      <c r="G141" s="241" t="s">
        <v>274</v>
      </c>
      <c r="H141" s="242">
        <v>4</v>
      </c>
      <c r="I141" s="243"/>
      <c r="J141" s="243"/>
      <c r="K141" s="244">
        <f>ROUND(P141*H141,0)</f>
        <v>0</v>
      </c>
      <c r="L141" s="240" t="s">
        <v>136</v>
      </c>
      <c r="M141" s="41"/>
      <c r="N141" s="245" t="s">
        <v>1</v>
      </c>
      <c r="O141" s="246" t="s">
        <v>43</v>
      </c>
      <c r="P141" s="247">
        <f>I141+J141</f>
        <v>0</v>
      </c>
      <c r="Q141" s="247">
        <f>ROUND(I141*H141,0)</f>
        <v>0</v>
      </c>
      <c r="R141" s="247">
        <f>ROUND(J141*H141,0)</f>
        <v>0</v>
      </c>
      <c r="S141" s="88"/>
      <c r="T141" s="248">
        <f>S141*H141</f>
        <v>0</v>
      </c>
      <c r="U141" s="248">
        <v>0.00040000000000000002</v>
      </c>
      <c r="V141" s="248">
        <f>U141*H141</f>
        <v>0.0016000000000000001</v>
      </c>
      <c r="W141" s="248">
        <v>0</v>
      </c>
      <c r="X141" s="249">
        <f>W141*H141</f>
        <v>0</v>
      </c>
      <c r="Y141" s="35"/>
      <c r="Z141" s="35"/>
      <c r="AA141" s="35"/>
      <c r="AB141" s="35"/>
      <c r="AC141" s="35"/>
      <c r="AD141" s="35"/>
      <c r="AE141" s="35"/>
      <c r="AR141" s="250" t="s">
        <v>206</v>
      </c>
      <c r="AT141" s="250" t="s">
        <v>132</v>
      </c>
      <c r="AU141" s="250" t="s">
        <v>89</v>
      </c>
      <c r="AY141" s="14" t="s">
        <v>130</v>
      </c>
      <c r="BE141" s="251">
        <f>IF(O141="základní",K141,0)</f>
        <v>0</v>
      </c>
      <c r="BF141" s="251">
        <f>IF(O141="snížená",K141,0)</f>
        <v>0</v>
      </c>
      <c r="BG141" s="251">
        <f>IF(O141="zákl. přenesená",K141,0)</f>
        <v>0</v>
      </c>
      <c r="BH141" s="251">
        <f>IF(O141="sníž. přenesená",K141,0)</f>
        <v>0</v>
      </c>
      <c r="BI141" s="251">
        <f>IF(O141="nulová",K141,0)</f>
        <v>0</v>
      </c>
      <c r="BJ141" s="14" t="s">
        <v>9</v>
      </c>
      <c r="BK141" s="251">
        <f>ROUND(P141*H141,0)</f>
        <v>0</v>
      </c>
      <c r="BL141" s="14" t="s">
        <v>206</v>
      </c>
      <c r="BM141" s="250" t="s">
        <v>296</v>
      </c>
    </row>
    <row r="142" s="2" customFormat="1" ht="24" customHeight="1">
      <c r="A142" s="35"/>
      <c r="B142" s="36"/>
      <c r="C142" s="238" t="s">
        <v>149</v>
      </c>
      <c r="D142" s="238" t="s">
        <v>132</v>
      </c>
      <c r="E142" s="239" t="s">
        <v>297</v>
      </c>
      <c r="F142" s="240" t="s">
        <v>298</v>
      </c>
      <c r="G142" s="241" t="s">
        <v>179</v>
      </c>
      <c r="H142" s="242">
        <v>4</v>
      </c>
      <c r="I142" s="243"/>
      <c r="J142" s="243"/>
      <c r="K142" s="244">
        <f>ROUND(P142*H142,0)</f>
        <v>0</v>
      </c>
      <c r="L142" s="240" t="s">
        <v>136</v>
      </c>
      <c r="M142" s="41"/>
      <c r="N142" s="245" t="s">
        <v>1</v>
      </c>
      <c r="O142" s="246" t="s">
        <v>43</v>
      </c>
      <c r="P142" s="247">
        <f>I142+J142</f>
        <v>0</v>
      </c>
      <c r="Q142" s="247">
        <f>ROUND(I142*H142,0)</f>
        <v>0</v>
      </c>
      <c r="R142" s="247">
        <f>ROUND(J142*H142,0)</f>
        <v>0</v>
      </c>
      <c r="S142" s="88"/>
      <c r="T142" s="248">
        <f>S142*H142</f>
        <v>0</v>
      </c>
      <c r="U142" s="248">
        <v>0.00023000000000000001</v>
      </c>
      <c r="V142" s="248">
        <f>U142*H142</f>
        <v>0.00092000000000000003</v>
      </c>
      <c r="W142" s="248">
        <v>0</v>
      </c>
      <c r="X142" s="249">
        <f>W142*H142</f>
        <v>0</v>
      </c>
      <c r="Y142" s="35"/>
      <c r="Z142" s="35"/>
      <c r="AA142" s="35"/>
      <c r="AB142" s="35"/>
      <c r="AC142" s="35"/>
      <c r="AD142" s="35"/>
      <c r="AE142" s="35"/>
      <c r="AR142" s="250" t="s">
        <v>206</v>
      </c>
      <c r="AT142" s="250" t="s">
        <v>132</v>
      </c>
      <c r="AU142" s="250" t="s">
        <v>89</v>
      </c>
      <c r="AY142" s="14" t="s">
        <v>130</v>
      </c>
      <c r="BE142" s="251">
        <f>IF(O142="základní",K142,0)</f>
        <v>0</v>
      </c>
      <c r="BF142" s="251">
        <f>IF(O142="snížená",K142,0)</f>
        <v>0</v>
      </c>
      <c r="BG142" s="251">
        <f>IF(O142="zákl. přenesená",K142,0)</f>
        <v>0</v>
      </c>
      <c r="BH142" s="251">
        <f>IF(O142="sníž. přenesená",K142,0)</f>
        <v>0</v>
      </c>
      <c r="BI142" s="251">
        <f>IF(O142="nulová",K142,0)</f>
        <v>0</v>
      </c>
      <c r="BJ142" s="14" t="s">
        <v>9</v>
      </c>
      <c r="BK142" s="251">
        <f>ROUND(P142*H142,0)</f>
        <v>0</v>
      </c>
      <c r="BL142" s="14" t="s">
        <v>206</v>
      </c>
      <c r="BM142" s="250" t="s">
        <v>299</v>
      </c>
    </row>
    <row r="143" s="2" customFormat="1" ht="24" customHeight="1">
      <c r="A143" s="35"/>
      <c r="B143" s="36"/>
      <c r="C143" s="238" t="s">
        <v>206</v>
      </c>
      <c r="D143" s="238" t="s">
        <v>132</v>
      </c>
      <c r="E143" s="239" t="s">
        <v>300</v>
      </c>
      <c r="F143" s="240" t="s">
        <v>301</v>
      </c>
      <c r="G143" s="241" t="s">
        <v>179</v>
      </c>
      <c r="H143" s="242">
        <v>2</v>
      </c>
      <c r="I143" s="243"/>
      <c r="J143" s="243"/>
      <c r="K143" s="244">
        <f>ROUND(P143*H143,0)</f>
        <v>0</v>
      </c>
      <c r="L143" s="240" t="s">
        <v>136</v>
      </c>
      <c r="M143" s="41"/>
      <c r="N143" s="245" t="s">
        <v>1</v>
      </c>
      <c r="O143" s="246" t="s">
        <v>43</v>
      </c>
      <c r="P143" s="247">
        <f>I143+J143</f>
        <v>0</v>
      </c>
      <c r="Q143" s="247">
        <f>ROUND(I143*H143,0)</f>
        <v>0</v>
      </c>
      <c r="R143" s="247">
        <f>ROUND(J143*H143,0)</f>
        <v>0</v>
      </c>
      <c r="S143" s="88"/>
      <c r="T143" s="248">
        <f>S143*H143</f>
        <v>0</v>
      </c>
      <c r="U143" s="248">
        <v>0</v>
      </c>
      <c r="V143" s="248">
        <f>U143*H143</f>
        <v>0</v>
      </c>
      <c r="W143" s="248">
        <v>0</v>
      </c>
      <c r="X143" s="249">
        <f>W143*H143</f>
        <v>0</v>
      </c>
      <c r="Y143" s="35"/>
      <c r="Z143" s="35"/>
      <c r="AA143" s="35"/>
      <c r="AB143" s="35"/>
      <c r="AC143" s="35"/>
      <c r="AD143" s="35"/>
      <c r="AE143" s="35"/>
      <c r="AR143" s="250" t="s">
        <v>206</v>
      </c>
      <c r="AT143" s="250" t="s">
        <v>132</v>
      </c>
      <c r="AU143" s="250" t="s">
        <v>89</v>
      </c>
      <c r="AY143" s="14" t="s">
        <v>130</v>
      </c>
      <c r="BE143" s="251">
        <f>IF(O143="základní",K143,0)</f>
        <v>0</v>
      </c>
      <c r="BF143" s="251">
        <f>IF(O143="snížená",K143,0)</f>
        <v>0</v>
      </c>
      <c r="BG143" s="251">
        <f>IF(O143="zákl. přenesená",K143,0)</f>
        <v>0</v>
      </c>
      <c r="BH143" s="251">
        <f>IF(O143="sníž. přenesená",K143,0)</f>
        <v>0</v>
      </c>
      <c r="BI143" s="251">
        <f>IF(O143="nulová",K143,0)</f>
        <v>0</v>
      </c>
      <c r="BJ143" s="14" t="s">
        <v>9</v>
      </c>
      <c r="BK143" s="251">
        <f>ROUND(P143*H143,0)</f>
        <v>0</v>
      </c>
      <c r="BL143" s="14" t="s">
        <v>206</v>
      </c>
      <c r="BM143" s="250" t="s">
        <v>302</v>
      </c>
    </row>
    <row r="144" s="2" customFormat="1" ht="24" customHeight="1">
      <c r="A144" s="35"/>
      <c r="B144" s="36"/>
      <c r="C144" s="238" t="s">
        <v>239</v>
      </c>
      <c r="D144" s="238" t="s">
        <v>132</v>
      </c>
      <c r="E144" s="239" t="s">
        <v>303</v>
      </c>
      <c r="F144" s="240" t="s">
        <v>304</v>
      </c>
      <c r="G144" s="241" t="s">
        <v>205</v>
      </c>
      <c r="H144" s="242">
        <v>100</v>
      </c>
      <c r="I144" s="243"/>
      <c r="J144" s="243"/>
      <c r="K144" s="244">
        <f>ROUND(P144*H144,0)</f>
        <v>0</v>
      </c>
      <c r="L144" s="240" t="s">
        <v>136</v>
      </c>
      <c r="M144" s="41"/>
      <c r="N144" s="245" t="s">
        <v>1</v>
      </c>
      <c r="O144" s="246" t="s">
        <v>43</v>
      </c>
      <c r="P144" s="247">
        <f>I144+J144</f>
        <v>0</v>
      </c>
      <c r="Q144" s="247">
        <f>ROUND(I144*H144,0)</f>
        <v>0</v>
      </c>
      <c r="R144" s="247">
        <f>ROUND(J144*H144,0)</f>
        <v>0</v>
      </c>
      <c r="S144" s="88"/>
      <c r="T144" s="248">
        <f>S144*H144</f>
        <v>0</v>
      </c>
      <c r="U144" s="248">
        <v>0</v>
      </c>
      <c r="V144" s="248">
        <f>U144*H144</f>
        <v>0</v>
      </c>
      <c r="W144" s="248">
        <v>0</v>
      </c>
      <c r="X144" s="249">
        <f>W144*H144</f>
        <v>0</v>
      </c>
      <c r="Y144" s="35"/>
      <c r="Z144" s="35"/>
      <c r="AA144" s="35"/>
      <c r="AB144" s="35"/>
      <c r="AC144" s="35"/>
      <c r="AD144" s="35"/>
      <c r="AE144" s="35"/>
      <c r="AR144" s="250" t="s">
        <v>206</v>
      </c>
      <c r="AT144" s="250" t="s">
        <v>132</v>
      </c>
      <c r="AU144" s="250" t="s">
        <v>89</v>
      </c>
      <c r="AY144" s="14" t="s">
        <v>130</v>
      </c>
      <c r="BE144" s="251">
        <f>IF(O144="základní",K144,0)</f>
        <v>0</v>
      </c>
      <c r="BF144" s="251">
        <f>IF(O144="snížená",K144,0)</f>
        <v>0</v>
      </c>
      <c r="BG144" s="251">
        <f>IF(O144="zákl. přenesená",K144,0)</f>
        <v>0</v>
      </c>
      <c r="BH144" s="251">
        <f>IF(O144="sníž. přenesená",K144,0)</f>
        <v>0</v>
      </c>
      <c r="BI144" s="251">
        <f>IF(O144="nulová",K144,0)</f>
        <v>0</v>
      </c>
      <c r="BJ144" s="14" t="s">
        <v>9</v>
      </c>
      <c r="BK144" s="251">
        <f>ROUND(P144*H144,0)</f>
        <v>0</v>
      </c>
      <c r="BL144" s="14" t="s">
        <v>206</v>
      </c>
      <c r="BM144" s="250" t="s">
        <v>305</v>
      </c>
    </row>
    <row r="145" s="2" customFormat="1" ht="24" customHeight="1">
      <c r="A145" s="35"/>
      <c r="B145" s="36"/>
      <c r="C145" s="238" t="s">
        <v>243</v>
      </c>
      <c r="D145" s="238" t="s">
        <v>132</v>
      </c>
      <c r="E145" s="239" t="s">
        <v>306</v>
      </c>
      <c r="F145" s="240" t="s">
        <v>307</v>
      </c>
      <c r="G145" s="241" t="s">
        <v>179</v>
      </c>
      <c r="H145" s="242">
        <v>2</v>
      </c>
      <c r="I145" s="243"/>
      <c r="J145" s="243"/>
      <c r="K145" s="244">
        <f>ROUND(P145*H145,0)</f>
        <v>0</v>
      </c>
      <c r="L145" s="240" t="s">
        <v>136</v>
      </c>
      <c r="M145" s="41"/>
      <c r="N145" s="245" t="s">
        <v>1</v>
      </c>
      <c r="O145" s="246" t="s">
        <v>43</v>
      </c>
      <c r="P145" s="247">
        <f>I145+J145</f>
        <v>0</v>
      </c>
      <c r="Q145" s="247">
        <f>ROUND(I145*H145,0)</f>
        <v>0</v>
      </c>
      <c r="R145" s="247">
        <f>ROUND(J145*H145,0)</f>
        <v>0</v>
      </c>
      <c r="S145" s="88"/>
      <c r="T145" s="248">
        <f>S145*H145</f>
        <v>0</v>
      </c>
      <c r="U145" s="248">
        <v>0</v>
      </c>
      <c r="V145" s="248">
        <f>U145*H145</f>
        <v>0</v>
      </c>
      <c r="W145" s="248">
        <v>0</v>
      </c>
      <c r="X145" s="249">
        <f>W145*H145</f>
        <v>0</v>
      </c>
      <c r="Y145" s="35"/>
      <c r="Z145" s="35"/>
      <c r="AA145" s="35"/>
      <c r="AB145" s="35"/>
      <c r="AC145" s="35"/>
      <c r="AD145" s="35"/>
      <c r="AE145" s="35"/>
      <c r="AR145" s="250" t="s">
        <v>206</v>
      </c>
      <c r="AT145" s="250" t="s">
        <v>132</v>
      </c>
      <c r="AU145" s="250" t="s">
        <v>89</v>
      </c>
      <c r="AY145" s="14" t="s">
        <v>130</v>
      </c>
      <c r="BE145" s="251">
        <f>IF(O145="základní",K145,0)</f>
        <v>0</v>
      </c>
      <c r="BF145" s="251">
        <f>IF(O145="snížená",K145,0)</f>
        <v>0</v>
      </c>
      <c r="BG145" s="251">
        <f>IF(O145="zákl. přenesená",K145,0)</f>
        <v>0</v>
      </c>
      <c r="BH145" s="251">
        <f>IF(O145="sníž. přenesená",K145,0)</f>
        <v>0</v>
      </c>
      <c r="BI145" s="251">
        <f>IF(O145="nulová",K145,0)</f>
        <v>0</v>
      </c>
      <c r="BJ145" s="14" t="s">
        <v>9</v>
      </c>
      <c r="BK145" s="251">
        <f>ROUND(P145*H145,0)</f>
        <v>0</v>
      </c>
      <c r="BL145" s="14" t="s">
        <v>206</v>
      </c>
      <c r="BM145" s="250" t="s">
        <v>308</v>
      </c>
    </row>
    <row r="146" s="2" customFormat="1" ht="24" customHeight="1">
      <c r="A146" s="35"/>
      <c r="B146" s="36"/>
      <c r="C146" s="238" t="s">
        <v>220</v>
      </c>
      <c r="D146" s="238" t="s">
        <v>132</v>
      </c>
      <c r="E146" s="239" t="s">
        <v>309</v>
      </c>
      <c r="F146" s="240" t="s">
        <v>310</v>
      </c>
      <c r="G146" s="241" t="s">
        <v>179</v>
      </c>
      <c r="H146" s="242">
        <v>1</v>
      </c>
      <c r="I146" s="243"/>
      <c r="J146" s="243"/>
      <c r="K146" s="244">
        <f>ROUND(P146*H146,0)</f>
        <v>0</v>
      </c>
      <c r="L146" s="240" t="s">
        <v>136</v>
      </c>
      <c r="M146" s="41"/>
      <c r="N146" s="245" t="s">
        <v>1</v>
      </c>
      <c r="O146" s="246" t="s">
        <v>43</v>
      </c>
      <c r="P146" s="247">
        <f>I146+J146</f>
        <v>0</v>
      </c>
      <c r="Q146" s="247">
        <f>ROUND(I146*H146,0)</f>
        <v>0</v>
      </c>
      <c r="R146" s="247">
        <f>ROUND(J146*H146,0)</f>
        <v>0</v>
      </c>
      <c r="S146" s="88"/>
      <c r="T146" s="248">
        <f>S146*H146</f>
        <v>0</v>
      </c>
      <c r="U146" s="248">
        <v>0.00025000000000000001</v>
      </c>
      <c r="V146" s="248">
        <f>U146*H146</f>
        <v>0.00025000000000000001</v>
      </c>
      <c r="W146" s="248">
        <v>0</v>
      </c>
      <c r="X146" s="249">
        <f>W146*H146</f>
        <v>0</v>
      </c>
      <c r="Y146" s="35"/>
      <c r="Z146" s="35"/>
      <c r="AA146" s="35"/>
      <c r="AB146" s="35"/>
      <c r="AC146" s="35"/>
      <c r="AD146" s="35"/>
      <c r="AE146" s="35"/>
      <c r="AR146" s="250" t="s">
        <v>206</v>
      </c>
      <c r="AT146" s="250" t="s">
        <v>132</v>
      </c>
      <c r="AU146" s="250" t="s">
        <v>89</v>
      </c>
      <c r="AY146" s="14" t="s">
        <v>130</v>
      </c>
      <c r="BE146" s="251">
        <f>IF(O146="základní",K146,0)</f>
        <v>0</v>
      </c>
      <c r="BF146" s="251">
        <f>IF(O146="snížená",K146,0)</f>
        <v>0</v>
      </c>
      <c r="BG146" s="251">
        <f>IF(O146="zákl. přenesená",K146,0)</f>
        <v>0</v>
      </c>
      <c r="BH146" s="251">
        <f>IF(O146="sníž. přenesená",K146,0)</f>
        <v>0</v>
      </c>
      <c r="BI146" s="251">
        <f>IF(O146="nulová",K146,0)</f>
        <v>0</v>
      </c>
      <c r="BJ146" s="14" t="s">
        <v>9</v>
      </c>
      <c r="BK146" s="251">
        <f>ROUND(P146*H146,0)</f>
        <v>0</v>
      </c>
      <c r="BL146" s="14" t="s">
        <v>206</v>
      </c>
      <c r="BM146" s="250" t="s">
        <v>311</v>
      </c>
    </row>
    <row r="147" s="2" customFormat="1" ht="24" customHeight="1">
      <c r="A147" s="35"/>
      <c r="B147" s="36"/>
      <c r="C147" s="238" t="s">
        <v>312</v>
      </c>
      <c r="D147" s="238" t="s">
        <v>132</v>
      </c>
      <c r="E147" s="239" t="s">
        <v>313</v>
      </c>
      <c r="F147" s="240" t="s">
        <v>314</v>
      </c>
      <c r="G147" s="241" t="s">
        <v>274</v>
      </c>
      <c r="H147" s="242">
        <v>1</v>
      </c>
      <c r="I147" s="243"/>
      <c r="J147" s="243"/>
      <c r="K147" s="244">
        <f>ROUND(P147*H147,0)</f>
        <v>0</v>
      </c>
      <c r="L147" s="240" t="s">
        <v>136</v>
      </c>
      <c r="M147" s="41"/>
      <c r="N147" s="245" t="s">
        <v>1</v>
      </c>
      <c r="O147" s="246" t="s">
        <v>43</v>
      </c>
      <c r="P147" s="247">
        <f>I147+J147</f>
        <v>0</v>
      </c>
      <c r="Q147" s="247">
        <f>ROUND(I147*H147,0)</f>
        <v>0</v>
      </c>
      <c r="R147" s="247">
        <f>ROUND(J147*H147,0)</f>
        <v>0</v>
      </c>
      <c r="S147" s="88"/>
      <c r="T147" s="248">
        <f>S147*H147</f>
        <v>0</v>
      </c>
      <c r="U147" s="248">
        <v>0.013089999999999999</v>
      </c>
      <c r="V147" s="248">
        <f>U147*H147</f>
        <v>0.013089999999999999</v>
      </c>
      <c r="W147" s="248">
        <v>0</v>
      </c>
      <c r="X147" s="249">
        <f>W147*H147</f>
        <v>0</v>
      </c>
      <c r="Y147" s="35"/>
      <c r="Z147" s="35"/>
      <c r="AA147" s="35"/>
      <c r="AB147" s="35"/>
      <c r="AC147" s="35"/>
      <c r="AD147" s="35"/>
      <c r="AE147" s="35"/>
      <c r="AR147" s="250" t="s">
        <v>206</v>
      </c>
      <c r="AT147" s="250" t="s">
        <v>132</v>
      </c>
      <c r="AU147" s="250" t="s">
        <v>89</v>
      </c>
      <c r="AY147" s="14" t="s">
        <v>130</v>
      </c>
      <c r="BE147" s="251">
        <f>IF(O147="základní",K147,0)</f>
        <v>0</v>
      </c>
      <c r="BF147" s="251">
        <f>IF(O147="snížená",K147,0)</f>
        <v>0</v>
      </c>
      <c r="BG147" s="251">
        <f>IF(O147="zákl. přenesená",K147,0)</f>
        <v>0</v>
      </c>
      <c r="BH147" s="251">
        <f>IF(O147="sníž. přenesená",K147,0)</f>
        <v>0</v>
      </c>
      <c r="BI147" s="251">
        <f>IF(O147="nulová",K147,0)</f>
        <v>0</v>
      </c>
      <c r="BJ147" s="14" t="s">
        <v>9</v>
      </c>
      <c r="BK147" s="251">
        <f>ROUND(P147*H147,0)</f>
        <v>0</v>
      </c>
      <c r="BL147" s="14" t="s">
        <v>206</v>
      </c>
      <c r="BM147" s="250" t="s">
        <v>315</v>
      </c>
    </row>
    <row r="148" s="2" customFormat="1" ht="24" customHeight="1">
      <c r="A148" s="35"/>
      <c r="B148" s="36"/>
      <c r="C148" s="238" t="s">
        <v>153</v>
      </c>
      <c r="D148" s="238" t="s">
        <v>132</v>
      </c>
      <c r="E148" s="239" t="s">
        <v>316</v>
      </c>
      <c r="F148" s="240" t="s">
        <v>317</v>
      </c>
      <c r="G148" s="241" t="s">
        <v>179</v>
      </c>
      <c r="H148" s="242">
        <v>4</v>
      </c>
      <c r="I148" s="243"/>
      <c r="J148" s="243"/>
      <c r="K148" s="244">
        <f>ROUND(P148*H148,0)</f>
        <v>0</v>
      </c>
      <c r="L148" s="240" t="s">
        <v>136</v>
      </c>
      <c r="M148" s="41"/>
      <c r="N148" s="245" t="s">
        <v>1</v>
      </c>
      <c r="O148" s="246" t="s">
        <v>43</v>
      </c>
      <c r="P148" s="247">
        <f>I148+J148</f>
        <v>0</v>
      </c>
      <c r="Q148" s="247">
        <f>ROUND(I148*H148,0)</f>
        <v>0</v>
      </c>
      <c r="R148" s="247">
        <f>ROUND(J148*H148,0)</f>
        <v>0</v>
      </c>
      <c r="S148" s="88"/>
      <c r="T148" s="248">
        <f>S148*H148</f>
        <v>0</v>
      </c>
      <c r="U148" s="248">
        <v>0.00010000000000000001</v>
      </c>
      <c r="V148" s="248">
        <f>U148*H148</f>
        <v>0.00040000000000000002</v>
      </c>
      <c r="W148" s="248">
        <v>0</v>
      </c>
      <c r="X148" s="249">
        <f>W148*H148</f>
        <v>0</v>
      </c>
      <c r="Y148" s="35"/>
      <c r="Z148" s="35"/>
      <c r="AA148" s="35"/>
      <c r="AB148" s="35"/>
      <c r="AC148" s="35"/>
      <c r="AD148" s="35"/>
      <c r="AE148" s="35"/>
      <c r="AR148" s="250" t="s">
        <v>206</v>
      </c>
      <c r="AT148" s="250" t="s">
        <v>132</v>
      </c>
      <c r="AU148" s="250" t="s">
        <v>89</v>
      </c>
      <c r="AY148" s="14" t="s">
        <v>130</v>
      </c>
      <c r="BE148" s="251">
        <f>IF(O148="základní",K148,0)</f>
        <v>0</v>
      </c>
      <c r="BF148" s="251">
        <f>IF(O148="snížená",K148,0)</f>
        <v>0</v>
      </c>
      <c r="BG148" s="251">
        <f>IF(O148="zákl. přenesená",K148,0)</f>
        <v>0</v>
      </c>
      <c r="BH148" s="251">
        <f>IF(O148="sníž. přenesená",K148,0)</f>
        <v>0</v>
      </c>
      <c r="BI148" s="251">
        <f>IF(O148="nulová",K148,0)</f>
        <v>0</v>
      </c>
      <c r="BJ148" s="14" t="s">
        <v>9</v>
      </c>
      <c r="BK148" s="251">
        <f>ROUND(P148*H148,0)</f>
        <v>0</v>
      </c>
      <c r="BL148" s="14" t="s">
        <v>206</v>
      </c>
      <c r="BM148" s="250" t="s">
        <v>318</v>
      </c>
    </row>
    <row r="149" s="2" customFormat="1" ht="24" customHeight="1">
      <c r="A149" s="35"/>
      <c r="B149" s="36"/>
      <c r="C149" s="238" t="s">
        <v>162</v>
      </c>
      <c r="D149" s="238" t="s">
        <v>132</v>
      </c>
      <c r="E149" s="239" t="s">
        <v>319</v>
      </c>
      <c r="F149" s="240" t="s">
        <v>320</v>
      </c>
      <c r="G149" s="241" t="s">
        <v>179</v>
      </c>
      <c r="H149" s="242">
        <v>4</v>
      </c>
      <c r="I149" s="243"/>
      <c r="J149" s="243"/>
      <c r="K149" s="244">
        <f>ROUND(P149*H149,0)</f>
        <v>0</v>
      </c>
      <c r="L149" s="240" t="s">
        <v>136</v>
      </c>
      <c r="M149" s="41"/>
      <c r="N149" s="245" t="s">
        <v>1</v>
      </c>
      <c r="O149" s="246" t="s">
        <v>43</v>
      </c>
      <c r="P149" s="247">
        <f>I149+J149</f>
        <v>0</v>
      </c>
      <c r="Q149" s="247">
        <f>ROUND(I149*H149,0)</f>
        <v>0</v>
      </c>
      <c r="R149" s="247">
        <f>ROUND(J149*H149,0)</f>
        <v>0</v>
      </c>
      <c r="S149" s="88"/>
      <c r="T149" s="248">
        <f>S149*H149</f>
        <v>0</v>
      </c>
      <c r="U149" s="248">
        <v>0.00038000000000000002</v>
      </c>
      <c r="V149" s="248">
        <f>U149*H149</f>
        <v>0.0015200000000000001</v>
      </c>
      <c r="W149" s="248">
        <v>0</v>
      </c>
      <c r="X149" s="249">
        <f>W149*H149</f>
        <v>0</v>
      </c>
      <c r="Y149" s="35"/>
      <c r="Z149" s="35"/>
      <c r="AA149" s="35"/>
      <c r="AB149" s="35"/>
      <c r="AC149" s="35"/>
      <c r="AD149" s="35"/>
      <c r="AE149" s="35"/>
      <c r="AR149" s="250" t="s">
        <v>206</v>
      </c>
      <c r="AT149" s="250" t="s">
        <v>132</v>
      </c>
      <c r="AU149" s="250" t="s">
        <v>89</v>
      </c>
      <c r="AY149" s="14" t="s">
        <v>130</v>
      </c>
      <c r="BE149" s="251">
        <f>IF(O149="základní",K149,0)</f>
        <v>0</v>
      </c>
      <c r="BF149" s="251">
        <f>IF(O149="snížená",K149,0)</f>
        <v>0</v>
      </c>
      <c r="BG149" s="251">
        <f>IF(O149="zákl. přenesená",K149,0)</f>
        <v>0</v>
      </c>
      <c r="BH149" s="251">
        <f>IF(O149="sníž. přenesená",K149,0)</f>
        <v>0</v>
      </c>
      <c r="BI149" s="251">
        <f>IF(O149="nulová",K149,0)</f>
        <v>0</v>
      </c>
      <c r="BJ149" s="14" t="s">
        <v>9</v>
      </c>
      <c r="BK149" s="251">
        <f>ROUND(P149*H149,0)</f>
        <v>0</v>
      </c>
      <c r="BL149" s="14" t="s">
        <v>206</v>
      </c>
      <c r="BM149" s="250" t="s">
        <v>321</v>
      </c>
    </row>
    <row r="150" s="2" customFormat="1" ht="24" customHeight="1">
      <c r="A150" s="35"/>
      <c r="B150" s="36"/>
      <c r="C150" s="238" t="s">
        <v>170</v>
      </c>
      <c r="D150" s="238" t="s">
        <v>132</v>
      </c>
      <c r="E150" s="239" t="s">
        <v>322</v>
      </c>
      <c r="F150" s="240" t="s">
        <v>323</v>
      </c>
      <c r="G150" s="241" t="s">
        <v>179</v>
      </c>
      <c r="H150" s="242">
        <v>3</v>
      </c>
      <c r="I150" s="243"/>
      <c r="J150" s="243"/>
      <c r="K150" s="244">
        <f>ROUND(P150*H150,0)</f>
        <v>0</v>
      </c>
      <c r="L150" s="240" t="s">
        <v>136</v>
      </c>
      <c r="M150" s="41"/>
      <c r="N150" s="245" t="s">
        <v>1</v>
      </c>
      <c r="O150" s="246" t="s">
        <v>43</v>
      </c>
      <c r="P150" s="247">
        <f>I150+J150</f>
        <v>0</v>
      </c>
      <c r="Q150" s="247">
        <f>ROUND(I150*H150,0)</f>
        <v>0</v>
      </c>
      <c r="R150" s="247">
        <f>ROUND(J150*H150,0)</f>
        <v>0</v>
      </c>
      <c r="S150" s="88"/>
      <c r="T150" s="248">
        <f>S150*H150</f>
        <v>0</v>
      </c>
      <c r="U150" s="248">
        <v>0.0012999999999999999</v>
      </c>
      <c r="V150" s="248">
        <f>U150*H150</f>
        <v>0.0038999999999999998</v>
      </c>
      <c r="W150" s="248">
        <v>0</v>
      </c>
      <c r="X150" s="249">
        <f>W150*H150</f>
        <v>0</v>
      </c>
      <c r="Y150" s="35"/>
      <c r="Z150" s="35"/>
      <c r="AA150" s="35"/>
      <c r="AB150" s="35"/>
      <c r="AC150" s="35"/>
      <c r="AD150" s="35"/>
      <c r="AE150" s="35"/>
      <c r="AR150" s="250" t="s">
        <v>206</v>
      </c>
      <c r="AT150" s="250" t="s">
        <v>132</v>
      </c>
      <c r="AU150" s="250" t="s">
        <v>89</v>
      </c>
      <c r="AY150" s="14" t="s">
        <v>130</v>
      </c>
      <c r="BE150" s="251">
        <f>IF(O150="základní",K150,0)</f>
        <v>0</v>
      </c>
      <c r="BF150" s="251">
        <f>IF(O150="snížená",K150,0)</f>
        <v>0</v>
      </c>
      <c r="BG150" s="251">
        <f>IF(O150="zákl. přenesená",K150,0)</f>
        <v>0</v>
      </c>
      <c r="BH150" s="251">
        <f>IF(O150="sníž. přenesená",K150,0)</f>
        <v>0</v>
      </c>
      <c r="BI150" s="251">
        <f>IF(O150="nulová",K150,0)</f>
        <v>0</v>
      </c>
      <c r="BJ150" s="14" t="s">
        <v>9</v>
      </c>
      <c r="BK150" s="251">
        <f>ROUND(P150*H150,0)</f>
        <v>0</v>
      </c>
      <c r="BL150" s="14" t="s">
        <v>206</v>
      </c>
      <c r="BM150" s="250" t="s">
        <v>324</v>
      </c>
    </row>
    <row r="151" s="2" customFormat="1" ht="24" customHeight="1">
      <c r="A151" s="35"/>
      <c r="B151" s="36"/>
      <c r="C151" s="238" t="s">
        <v>224</v>
      </c>
      <c r="D151" s="238" t="s">
        <v>132</v>
      </c>
      <c r="E151" s="239" t="s">
        <v>325</v>
      </c>
      <c r="F151" s="240" t="s">
        <v>326</v>
      </c>
      <c r="G151" s="241" t="s">
        <v>179</v>
      </c>
      <c r="H151" s="242">
        <v>1</v>
      </c>
      <c r="I151" s="243"/>
      <c r="J151" s="243"/>
      <c r="K151" s="244">
        <f>ROUND(P151*H151,0)</f>
        <v>0</v>
      </c>
      <c r="L151" s="240" t="s">
        <v>136</v>
      </c>
      <c r="M151" s="41"/>
      <c r="N151" s="245" t="s">
        <v>1</v>
      </c>
      <c r="O151" s="246" t="s">
        <v>43</v>
      </c>
      <c r="P151" s="247">
        <f>I151+J151</f>
        <v>0</v>
      </c>
      <c r="Q151" s="247">
        <f>ROUND(I151*H151,0)</f>
        <v>0</v>
      </c>
      <c r="R151" s="247">
        <f>ROUND(J151*H151,0)</f>
        <v>0</v>
      </c>
      <c r="S151" s="88"/>
      <c r="T151" s="248">
        <f>S151*H151</f>
        <v>0</v>
      </c>
      <c r="U151" s="248">
        <v>0.00081999999999999998</v>
      </c>
      <c r="V151" s="248">
        <f>U151*H151</f>
        <v>0.00081999999999999998</v>
      </c>
      <c r="W151" s="248">
        <v>0</v>
      </c>
      <c r="X151" s="249">
        <f>W151*H151</f>
        <v>0</v>
      </c>
      <c r="Y151" s="35"/>
      <c r="Z151" s="35"/>
      <c r="AA151" s="35"/>
      <c r="AB151" s="35"/>
      <c r="AC151" s="35"/>
      <c r="AD151" s="35"/>
      <c r="AE151" s="35"/>
      <c r="AR151" s="250" t="s">
        <v>206</v>
      </c>
      <c r="AT151" s="250" t="s">
        <v>132</v>
      </c>
      <c r="AU151" s="250" t="s">
        <v>89</v>
      </c>
      <c r="AY151" s="14" t="s">
        <v>130</v>
      </c>
      <c r="BE151" s="251">
        <f>IF(O151="základní",K151,0)</f>
        <v>0</v>
      </c>
      <c r="BF151" s="251">
        <f>IF(O151="snížená",K151,0)</f>
        <v>0</v>
      </c>
      <c r="BG151" s="251">
        <f>IF(O151="zákl. přenesená",K151,0)</f>
        <v>0</v>
      </c>
      <c r="BH151" s="251">
        <f>IF(O151="sníž. přenesená",K151,0)</f>
        <v>0</v>
      </c>
      <c r="BI151" s="251">
        <f>IF(O151="nulová",K151,0)</f>
        <v>0</v>
      </c>
      <c r="BJ151" s="14" t="s">
        <v>9</v>
      </c>
      <c r="BK151" s="251">
        <f>ROUND(P151*H151,0)</f>
        <v>0</v>
      </c>
      <c r="BL151" s="14" t="s">
        <v>206</v>
      </c>
      <c r="BM151" s="250" t="s">
        <v>327</v>
      </c>
    </row>
    <row r="152" s="2" customFormat="1" ht="24" customHeight="1">
      <c r="A152" s="35"/>
      <c r="B152" s="36"/>
      <c r="C152" s="252" t="s">
        <v>8</v>
      </c>
      <c r="D152" s="252" t="s">
        <v>171</v>
      </c>
      <c r="E152" s="253" t="s">
        <v>328</v>
      </c>
      <c r="F152" s="254" t="s">
        <v>329</v>
      </c>
      <c r="G152" s="255" t="s">
        <v>179</v>
      </c>
      <c r="H152" s="256">
        <v>1</v>
      </c>
      <c r="I152" s="257"/>
      <c r="J152" s="258"/>
      <c r="K152" s="259">
        <f>ROUND(P152*H152,0)</f>
        <v>0</v>
      </c>
      <c r="L152" s="254" t="s">
        <v>136</v>
      </c>
      <c r="M152" s="260"/>
      <c r="N152" s="261" t="s">
        <v>1</v>
      </c>
      <c r="O152" s="246" t="s">
        <v>43</v>
      </c>
      <c r="P152" s="247">
        <f>I152+J152</f>
        <v>0</v>
      </c>
      <c r="Q152" s="247">
        <f>ROUND(I152*H152,0)</f>
        <v>0</v>
      </c>
      <c r="R152" s="247">
        <f>ROUND(J152*H152,0)</f>
        <v>0</v>
      </c>
      <c r="S152" s="88"/>
      <c r="T152" s="248">
        <f>S152*H152</f>
        <v>0</v>
      </c>
      <c r="U152" s="248">
        <v>0.0044999999999999997</v>
      </c>
      <c r="V152" s="248">
        <f>U152*H152</f>
        <v>0.0044999999999999997</v>
      </c>
      <c r="W152" s="248">
        <v>0</v>
      </c>
      <c r="X152" s="249">
        <f>W152*H152</f>
        <v>0</v>
      </c>
      <c r="Y152" s="35"/>
      <c r="Z152" s="35"/>
      <c r="AA152" s="35"/>
      <c r="AB152" s="35"/>
      <c r="AC152" s="35"/>
      <c r="AD152" s="35"/>
      <c r="AE152" s="35"/>
      <c r="AR152" s="250" t="s">
        <v>227</v>
      </c>
      <c r="AT152" s="250" t="s">
        <v>171</v>
      </c>
      <c r="AU152" s="250" t="s">
        <v>89</v>
      </c>
      <c r="AY152" s="14" t="s">
        <v>130</v>
      </c>
      <c r="BE152" s="251">
        <f>IF(O152="základní",K152,0)</f>
        <v>0</v>
      </c>
      <c r="BF152" s="251">
        <f>IF(O152="snížená",K152,0)</f>
        <v>0</v>
      </c>
      <c r="BG152" s="251">
        <f>IF(O152="zákl. přenesená",K152,0)</f>
        <v>0</v>
      </c>
      <c r="BH152" s="251">
        <f>IF(O152="sníž. přenesená",K152,0)</f>
        <v>0</v>
      </c>
      <c r="BI152" s="251">
        <f>IF(O152="nulová",K152,0)</f>
        <v>0</v>
      </c>
      <c r="BJ152" s="14" t="s">
        <v>9</v>
      </c>
      <c r="BK152" s="251">
        <f>ROUND(P152*H152,0)</f>
        <v>0</v>
      </c>
      <c r="BL152" s="14" t="s">
        <v>206</v>
      </c>
      <c r="BM152" s="250" t="s">
        <v>330</v>
      </c>
    </row>
    <row r="153" s="2" customFormat="1" ht="24" customHeight="1">
      <c r="A153" s="35"/>
      <c r="B153" s="36"/>
      <c r="C153" s="238" t="s">
        <v>331</v>
      </c>
      <c r="D153" s="238" t="s">
        <v>132</v>
      </c>
      <c r="E153" s="239" t="s">
        <v>332</v>
      </c>
      <c r="F153" s="240" t="s">
        <v>333</v>
      </c>
      <c r="G153" s="241" t="s">
        <v>246</v>
      </c>
      <c r="H153" s="262"/>
      <c r="I153" s="243"/>
      <c r="J153" s="243"/>
      <c r="K153" s="244">
        <f>ROUND(P153*H153,0)</f>
        <v>0</v>
      </c>
      <c r="L153" s="240" t="s">
        <v>136</v>
      </c>
      <c r="M153" s="41"/>
      <c r="N153" s="245" t="s">
        <v>1</v>
      </c>
      <c r="O153" s="246" t="s">
        <v>43</v>
      </c>
      <c r="P153" s="247">
        <f>I153+J153</f>
        <v>0</v>
      </c>
      <c r="Q153" s="247">
        <f>ROUND(I153*H153,0)</f>
        <v>0</v>
      </c>
      <c r="R153" s="247">
        <f>ROUND(J153*H153,0)</f>
        <v>0</v>
      </c>
      <c r="S153" s="88"/>
      <c r="T153" s="248">
        <f>S153*H153</f>
        <v>0</v>
      </c>
      <c r="U153" s="248">
        <v>0</v>
      </c>
      <c r="V153" s="248">
        <f>U153*H153</f>
        <v>0</v>
      </c>
      <c r="W153" s="248">
        <v>0</v>
      </c>
      <c r="X153" s="249">
        <f>W153*H153</f>
        <v>0</v>
      </c>
      <c r="Y153" s="35"/>
      <c r="Z153" s="35"/>
      <c r="AA153" s="35"/>
      <c r="AB153" s="35"/>
      <c r="AC153" s="35"/>
      <c r="AD153" s="35"/>
      <c r="AE153" s="35"/>
      <c r="AR153" s="250" t="s">
        <v>206</v>
      </c>
      <c r="AT153" s="250" t="s">
        <v>132</v>
      </c>
      <c r="AU153" s="250" t="s">
        <v>89</v>
      </c>
      <c r="AY153" s="14" t="s">
        <v>130</v>
      </c>
      <c r="BE153" s="251">
        <f>IF(O153="základní",K153,0)</f>
        <v>0</v>
      </c>
      <c r="BF153" s="251">
        <f>IF(O153="snížená",K153,0)</f>
        <v>0</v>
      </c>
      <c r="BG153" s="251">
        <f>IF(O153="zákl. přenesená",K153,0)</f>
        <v>0</v>
      </c>
      <c r="BH153" s="251">
        <f>IF(O153="sníž. přenesená",K153,0)</f>
        <v>0</v>
      </c>
      <c r="BI153" s="251">
        <f>IF(O153="nulová",K153,0)</f>
        <v>0</v>
      </c>
      <c r="BJ153" s="14" t="s">
        <v>9</v>
      </c>
      <c r="BK153" s="251">
        <f>ROUND(P153*H153,0)</f>
        <v>0</v>
      </c>
      <c r="BL153" s="14" t="s">
        <v>206</v>
      </c>
      <c r="BM153" s="250" t="s">
        <v>334</v>
      </c>
    </row>
    <row r="154" s="12" customFormat="1" ht="22.8" customHeight="1">
      <c r="A154" s="12"/>
      <c r="B154" s="221"/>
      <c r="C154" s="222"/>
      <c r="D154" s="223" t="s">
        <v>79</v>
      </c>
      <c r="E154" s="236" t="s">
        <v>335</v>
      </c>
      <c r="F154" s="236" t="s">
        <v>336</v>
      </c>
      <c r="G154" s="222"/>
      <c r="H154" s="222"/>
      <c r="I154" s="225"/>
      <c r="J154" s="225"/>
      <c r="K154" s="237">
        <f>BK154</f>
        <v>0</v>
      </c>
      <c r="L154" s="222"/>
      <c r="M154" s="227"/>
      <c r="N154" s="228"/>
      <c r="O154" s="229"/>
      <c r="P154" s="229"/>
      <c r="Q154" s="230">
        <f>SUM(Q155:Q163)</f>
        <v>0</v>
      </c>
      <c r="R154" s="230">
        <f>SUM(R155:R163)</f>
        <v>0</v>
      </c>
      <c r="S154" s="229"/>
      <c r="T154" s="231">
        <f>SUM(T155:T163)</f>
        <v>0</v>
      </c>
      <c r="U154" s="229"/>
      <c r="V154" s="231">
        <f>SUM(V155:V163)</f>
        <v>0.14000000000000001</v>
      </c>
      <c r="W154" s="229"/>
      <c r="X154" s="232">
        <f>SUM(X155:X163)</f>
        <v>0</v>
      </c>
      <c r="Y154" s="12"/>
      <c r="Z154" s="12"/>
      <c r="AA154" s="12"/>
      <c r="AB154" s="12"/>
      <c r="AC154" s="12"/>
      <c r="AD154" s="12"/>
      <c r="AE154" s="12"/>
      <c r="AR154" s="233" t="s">
        <v>89</v>
      </c>
      <c r="AT154" s="234" t="s">
        <v>79</v>
      </c>
      <c r="AU154" s="234" t="s">
        <v>9</v>
      </c>
      <c r="AY154" s="233" t="s">
        <v>130</v>
      </c>
      <c r="BK154" s="235">
        <f>SUM(BK155:BK163)</f>
        <v>0</v>
      </c>
    </row>
    <row r="155" s="2" customFormat="1" ht="24" customHeight="1">
      <c r="A155" s="35"/>
      <c r="B155" s="36"/>
      <c r="C155" s="238" t="s">
        <v>337</v>
      </c>
      <c r="D155" s="238" t="s">
        <v>132</v>
      </c>
      <c r="E155" s="239" t="s">
        <v>338</v>
      </c>
      <c r="F155" s="240" t="s">
        <v>339</v>
      </c>
      <c r="G155" s="241" t="s">
        <v>179</v>
      </c>
      <c r="H155" s="242">
        <v>4</v>
      </c>
      <c r="I155" s="243"/>
      <c r="J155" s="243"/>
      <c r="K155" s="244">
        <f>ROUND(P155*H155,0)</f>
        <v>0</v>
      </c>
      <c r="L155" s="240" t="s">
        <v>136</v>
      </c>
      <c r="M155" s="41"/>
      <c r="N155" s="245" t="s">
        <v>1</v>
      </c>
      <c r="O155" s="246" t="s">
        <v>43</v>
      </c>
      <c r="P155" s="247">
        <f>I155+J155</f>
        <v>0</v>
      </c>
      <c r="Q155" s="247">
        <f>ROUND(I155*H155,0)</f>
        <v>0</v>
      </c>
      <c r="R155" s="247">
        <f>ROUND(J155*H155,0)</f>
        <v>0</v>
      </c>
      <c r="S155" s="88"/>
      <c r="T155" s="248">
        <f>S155*H155</f>
        <v>0</v>
      </c>
      <c r="U155" s="248">
        <v>0</v>
      </c>
      <c r="V155" s="248">
        <f>U155*H155</f>
        <v>0</v>
      </c>
      <c r="W155" s="248">
        <v>0</v>
      </c>
      <c r="X155" s="249">
        <f>W155*H155</f>
        <v>0</v>
      </c>
      <c r="Y155" s="35"/>
      <c r="Z155" s="35"/>
      <c r="AA155" s="35"/>
      <c r="AB155" s="35"/>
      <c r="AC155" s="35"/>
      <c r="AD155" s="35"/>
      <c r="AE155" s="35"/>
      <c r="AR155" s="250" t="s">
        <v>206</v>
      </c>
      <c r="AT155" s="250" t="s">
        <v>132</v>
      </c>
      <c r="AU155" s="250" t="s">
        <v>89</v>
      </c>
      <c r="AY155" s="14" t="s">
        <v>130</v>
      </c>
      <c r="BE155" s="251">
        <f>IF(O155="základní",K155,0)</f>
        <v>0</v>
      </c>
      <c r="BF155" s="251">
        <f>IF(O155="snížená",K155,0)</f>
        <v>0</v>
      </c>
      <c r="BG155" s="251">
        <f>IF(O155="zákl. přenesená",K155,0)</f>
        <v>0</v>
      </c>
      <c r="BH155" s="251">
        <f>IF(O155="sníž. přenesená",K155,0)</f>
        <v>0</v>
      </c>
      <c r="BI155" s="251">
        <f>IF(O155="nulová",K155,0)</f>
        <v>0</v>
      </c>
      <c r="BJ155" s="14" t="s">
        <v>9</v>
      </c>
      <c r="BK155" s="251">
        <f>ROUND(P155*H155,0)</f>
        <v>0</v>
      </c>
      <c r="BL155" s="14" t="s">
        <v>206</v>
      </c>
      <c r="BM155" s="250" t="s">
        <v>340</v>
      </c>
    </row>
    <row r="156" s="2" customFormat="1" ht="24" customHeight="1">
      <c r="A156" s="35"/>
      <c r="B156" s="36"/>
      <c r="C156" s="238" t="s">
        <v>341</v>
      </c>
      <c r="D156" s="238" t="s">
        <v>132</v>
      </c>
      <c r="E156" s="239" t="s">
        <v>342</v>
      </c>
      <c r="F156" s="240" t="s">
        <v>343</v>
      </c>
      <c r="G156" s="241" t="s">
        <v>179</v>
      </c>
      <c r="H156" s="242">
        <v>4</v>
      </c>
      <c r="I156" s="243"/>
      <c r="J156" s="243"/>
      <c r="K156" s="244">
        <f>ROUND(P156*H156,0)</f>
        <v>0</v>
      </c>
      <c r="L156" s="240" t="s">
        <v>136</v>
      </c>
      <c r="M156" s="41"/>
      <c r="N156" s="245" t="s">
        <v>1</v>
      </c>
      <c r="O156" s="246" t="s">
        <v>43</v>
      </c>
      <c r="P156" s="247">
        <f>I156+J156</f>
        <v>0</v>
      </c>
      <c r="Q156" s="247">
        <f>ROUND(I156*H156,0)</f>
        <v>0</v>
      </c>
      <c r="R156" s="247">
        <f>ROUND(J156*H156,0)</f>
        <v>0</v>
      </c>
      <c r="S156" s="88"/>
      <c r="T156" s="248">
        <f>S156*H156</f>
        <v>0</v>
      </c>
      <c r="U156" s="248">
        <v>0</v>
      </c>
      <c r="V156" s="248">
        <f>U156*H156</f>
        <v>0</v>
      </c>
      <c r="W156" s="248">
        <v>0</v>
      </c>
      <c r="X156" s="249">
        <f>W156*H156</f>
        <v>0</v>
      </c>
      <c r="Y156" s="35"/>
      <c r="Z156" s="35"/>
      <c r="AA156" s="35"/>
      <c r="AB156" s="35"/>
      <c r="AC156" s="35"/>
      <c r="AD156" s="35"/>
      <c r="AE156" s="35"/>
      <c r="AR156" s="250" t="s">
        <v>206</v>
      </c>
      <c r="AT156" s="250" t="s">
        <v>132</v>
      </c>
      <c r="AU156" s="250" t="s">
        <v>89</v>
      </c>
      <c r="AY156" s="14" t="s">
        <v>130</v>
      </c>
      <c r="BE156" s="251">
        <f>IF(O156="základní",K156,0)</f>
        <v>0</v>
      </c>
      <c r="BF156" s="251">
        <f>IF(O156="snížená",K156,0)</f>
        <v>0</v>
      </c>
      <c r="BG156" s="251">
        <f>IF(O156="zákl. přenesená",K156,0)</f>
        <v>0</v>
      </c>
      <c r="BH156" s="251">
        <f>IF(O156="sníž. přenesená",K156,0)</f>
        <v>0</v>
      </c>
      <c r="BI156" s="251">
        <f>IF(O156="nulová",K156,0)</f>
        <v>0</v>
      </c>
      <c r="BJ156" s="14" t="s">
        <v>9</v>
      </c>
      <c r="BK156" s="251">
        <f>ROUND(P156*H156,0)</f>
        <v>0</v>
      </c>
      <c r="BL156" s="14" t="s">
        <v>206</v>
      </c>
      <c r="BM156" s="250" t="s">
        <v>344</v>
      </c>
    </row>
    <row r="157" s="2" customFormat="1" ht="24" customHeight="1">
      <c r="A157" s="35"/>
      <c r="B157" s="36"/>
      <c r="C157" s="252" t="s">
        <v>345</v>
      </c>
      <c r="D157" s="252" t="s">
        <v>171</v>
      </c>
      <c r="E157" s="253" t="s">
        <v>346</v>
      </c>
      <c r="F157" s="254" t="s">
        <v>347</v>
      </c>
      <c r="G157" s="255" t="s">
        <v>179</v>
      </c>
      <c r="H157" s="256">
        <v>4</v>
      </c>
      <c r="I157" s="257"/>
      <c r="J157" s="258"/>
      <c r="K157" s="259">
        <f>ROUND(P157*H157,0)</f>
        <v>0</v>
      </c>
      <c r="L157" s="254" t="s">
        <v>136</v>
      </c>
      <c r="M157" s="260"/>
      <c r="N157" s="261" t="s">
        <v>1</v>
      </c>
      <c r="O157" s="246" t="s">
        <v>43</v>
      </c>
      <c r="P157" s="247">
        <f>I157+J157</f>
        <v>0</v>
      </c>
      <c r="Q157" s="247">
        <f>ROUND(I157*H157,0)</f>
        <v>0</v>
      </c>
      <c r="R157" s="247">
        <f>ROUND(J157*H157,0)</f>
        <v>0</v>
      </c>
      <c r="S157" s="88"/>
      <c r="T157" s="248">
        <f>S157*H157</f>
        <v>0</v>
      </c>
      <c r="U157" s="248">
        <v>0.0079000000000000008</v>
      </c>
      <c r="V157" s="248">
        <f>U157*H157</f>
        <v>0.031600000000000003</v>
      </c>
      <c r="W157" s="248">
        <v>0</v>
      </c>
      <c r="X157" s="249">
        <f>W157*H157</f>
        <v>0</v>
      </c>
      <c r="Y157" s="35"/>
      <c r="Z157" s="35"/>
      <c r="AA157" s="35"/>
      <c r="AB157" s="35"/>
      <c r="AC157" s="35"/>
      <c r="AD157" s="35"/>
      <c r="AE157" s="35"/>
      <c r="AR157" s="250" t="s">
        <v>227</v>
      </c>
      <c r="AT157" s="250" t="s">
        <v>171</v>
      </c>
      <c r="AU157" s="250" t="s">
        <v>89</v>
      </c>
      <c r="AY157" s="14" t="s">
        <v>130</v>
      </c>
      <c r="BE157" s="251">
        <f>IF(O157="základní",K157,0)</f>
        <v>0</v>
      </c>
      <c r="BF157" s="251">
        <f>IF(O157="snížená",K157,0)</f>
        <v>0</v>
      </c>
      <c r="BG157" s="251">
        <f>IF(O157="zákl. přenesená",K157,0)</f>
        <v>0</v>
      </c>
      <c r="BH157" s="251">
        <f>IF(O157="sníž. přenesená",K157,0)</f>
        <v>0</v>
      </c>
      <c r="BI157" s="251">
        <f>IF(O157="nulová",K157,0)</f>
        <v>0</v>
      </c>
      <c r="BJ157" s="14" t="s">
        <v>9</v>
      </c>
      <c r="BK157" s="251">
        <f>ROUND(P157*H157,0)</f>
        <v>0</v>
      </c>
      <c r="BL157" s="14" t="s">
        <v>206</v>
      </c>
      <c r="BM157" s="250" t="s">
        <v>348</v>
      </c>
    </row>
    <row r="158" s="2" customFormat="1" ht="24" customHeight="1">
      <c r="A158" s="35"/>
      <c r="B158" s="36"/>
      <c r="C158" s="252" t="s">
        <v>349</v>
      </c>
      <c r="D158" s="252" t="s">
        <v>171</v>
      </c>
      <c r="E158" s="253" t="s">
        <v>350</v>
      </c>
      <c r="F158" s="254" t="s">
        <v>351</v>
      </c>
      <c r="G158" s="255" t="s">
        <v>179</v>
      </c>
      <c r="H158" s="256">
        <v>4</v>
      </c>
      <c r="I158" s="257"/>
      <c r="J158" s="258"/>
      <c r="K158" s="259">
        <f>ROUND(P158*H158,0)</f>
        <v>0</v>
      </c>
      <c r="L158" s="254" t="s">
        <v>136</v>
      </c>
      <c r="M158" s="260"/>
      <c r="N158" s="261" t="s">
        <v>1</v>
      </c>
      <c r="O158" s="246" t="s">
        <v>43</v>
      </c>
      <c r="P158" s="247">
        <f>I158+J158</f>
        <v>0</v>
      </c>
      <c r="Q158" s="247">
        <f>ROUND(I158*H158,0)</f>
        <v>0</v>
      </c>
      <c r="R158" s="247">
        <f>ROUND(J158*H158,0)</f>
        <v>0</v>
      </c>
      <c r="S158" s="88"/>
      <c r="T158" s="248">
        <f>S158*H158</f>
        <v>0</v>
      </c>
      <c r="U158" s="248">
        <v>0.02</v>
      </c>
      <c r="V158" s="248">
        <f>U158*H158</f>
        <v>0.080000000000000002</v>
      </c>
      <c r="W158" s="248">
        <v>0</v>
      </c>
      <c r="X158" s="249">
        <f>W158*H158</f>
        <v>0</v>
      </c>
      <c r="Y158" s="35"/>
      <c r="Z158" s="35"/>
      <c r="AA158" s="35"/>
      <c r="AB158" s="35"/>
      <c r="AC158" s="35"/>
      <c r="AD158" s="35"/>
      <c r="AE158" s="35"/>
      <c r="AR158" s="250" t="s">
        <v>227</v>
      </c>
      <c r="AT158" s="250" t="s">
        <v>171</v>
      </c>
      <c r="AU158" s="250" t="s">
        <v>89</v>
      </c>
      <c r="AY158" s="14" t="s">
        <v>130</v>
      </c>
      <c r="BE158" s="251">
        <f>IF(O158="základní",K158,0)</f>
        <v>0</v>
      </c>
      <c r="BF158" s="251">
        <f>IF(O158="snížená",K158,0)</f>
        <v>0</v>
      </c>
      <c r="BG158" s="251">
        <f>IF(O158="zákl. přenesená",K158,0)</f>
        <v>0</v>
      </c>
      <c r="BH158" s="251">
        <f>IF(O158="sníž. přenesená",K158,0)</f>
        <v>0</v>
      </c>
      <c r="BI158" s="251">
        <f>IF(O158="nulová",K158,0)</f>
        <v>0</v>
      </c>
      <c r="BJ158" s="14" t="s">
        <v>9</v>
      </c>
      <c r="BK158" s="251">
        <f>ROUND(P158*H158,0)</f>
        <v>0</v>
      </c>
      <c r="BL158" s="14" t="s">
        <v>206</v>
      </c>
      <c r="BM158" s="250" t="s">
        <v>352</v>
      </c>
    </row>
    <row r="159" s="2" customFormat="1" ht="24" customHeight="1">
      <c r="A159" s="35"/>
      <c r="B159" s="36"/>
      <c r="C159" s="238" t="s">
        <v>353</v>
      </c>
      <c r="D159" s="238" t="s">
        <v>132</v>
      </c>
      <c r="E159" s="239" t="s">
        <v>354</v>
      </c>
      <c r="F159" s="240" t="s">
        <v>355</v>
      </c>
      <c r="G159" s="241" t="s">
        <v>205</v>
      </c>
      <c r="H159" s="242">
        <v>4</v>
      </c>
      <c r="I159" s="243"/>
      <c r="J159" s="243"/>
      <c r="K159" s="244">
        <f>ROUND(P159*H159,0)</f>
        <v>0</v>
      </c>
      <c r="L159" s="240" t="s">
        <v>136</v>
      </c>
      <c r="M159" s="41"/>
      <c r="N159" s="245" t="s">
        <v>1</v>
      </c>
      <c r="O159" s="246" t="s">
        <v>43</v>
      </c>
      <c r="P159" s="247">
        <f>I159+J159</f>
        <v>0</v>
      </c>
      <c r="Q159" s="247">
        <f>ROUND(I159*H159,0)</f>
        <v>0</v>
      </c>
      <c r="R159" s="247">
        <f>ROUND(J159*H159,0)</f>
        <v>0</v>
      </c>
      <c r="S159" s="88"/>
      <c r="T159" s="248">
        <f>S159*H159</f>
        <v>0</v>
      </c>
      <c r="U159" s="248">
        <v>0.00020000000000000001</v>
      </c>
      <c r="V159" s="248">
        <f>U159*H159</f>
        <v>0.00080000000000000004</v>
      </c>
      <c r="W159" s="248">
        <v>0</v>
      </c>
      <c r="X159" s="249">
        <f>W159*H159</f>
        <v>0</v>
      </c>
      <c r="Y159" s="35"/>
      <c r="Z159" s="35"/>
      <c r="AA159" s="35"/>
      <c r="AB159" s="35"/>
      <c r="AC159" s="35"/>
      <c r="AD159" s="35"/>
      <c r="AE159" s="35"/>
      <c r="AR159" s="250" t="s">
        <v>206</v>
      </c>
      <c r="AT159" s="250" t="s">
        <v>132</v>
      </c>
      <c r="AU159" s="250" t="s">
        <v>89</v>
      </c>
      <c r="AY159" s="14" t="s">
        <v>130</v>
      </c>
      <c r="BE159" s="251">
        <f>IF(O159="základní",K159,0)</f>
        <v>0</v>
      </c>
      <c r="BF159" s="251">
        <f>IF(O159="snížená",K159,0)</f>
        <v>0</v>
      </c>
      <c r="BG159" s="251">
        <f>IF(O159="zákl. přenesená",K159,0)</f>
        <v>0</v>
      </c>
      <c r="BH159" s="251">
        <f>IF(O159="sníž. přenesená",K159,0)</f>
        <v>0</v>
      </c>
      <c r="BI159" s="251">
        <f>IF(O159="nulová",K159,0)</f>
        <v>0</v>
      </c>
      <c r="BJ159" s="14" t="s">
        <v>9</v>
      </c>
      <c r="BK159" s="251">
        <f>ROUND(P159*H159,0)</f>
        <v>0</v>
      </c>
      <c r="BL159" s="14" t="s">
        <v>206</v>
      </c>
      <c r="BM159" s="250" t="s">
        <v>356</v>
      </c>
    </row>
    <row r="160" s="2" customFormat="1" ht="24" customHeight="1">
      <c r="A160" s="35"/>
      <c r="B160" s="36"/>
      <c r="C160" s="238" t="s">
        <v>357</v>
      </c>
      <c r="D160" s="238" t="s">
        <v>132</v>
      </c>
      <c r="E160" s="239" t="s">
        <v>358</v>
      </c>
      <c r="F160" s="240" t="s">
        <v>359</v>
      </c>
      <c r="G160" s="241" t="s">
        <v>179</v>
      </c>
      <c r="H160" s="242">
        <v>4</v>
      </c>
      <c r="I160" s="243"/>
      <c r="J160" s="243"/>
      <c r="K160" s="244">
        <f>ROUND(P160*H160,0)</f>
        <v>0</v>
      </c>
      <c r="L160" s="240" t="s">
        <v>136</v>
      </c>
      <c r="M160" s="41"/>
      <c r="N160" s="245" t="s">
        <v>1</v>
      </c>
      <c r="O160" s="246" t="s">
        <v>43</v>
      </c>
      <c r="P160" s="247">
        <f>I160+J160</f>
        <v>0</v>
      </c>
      <c r="Q160" s="247">
        <f>ROUND(I160*H160,0)</f>
        <v>0</v>
      </c>
      <c r="R160" s="247">
        <f>ROUND(J160*H160,0)</f>
        <v>0</v>
      </c>
      <c r="S160" s="88"/>
      <c r="T160" s="248">
        <f>S160*H160</f>
        <v>0</v>
      </c>
      <c r="U160" s="248">
        <v>0.0068999999999999999</v>
      </c>
      <c r="V160" s="248">
        <f>U160*H160</f>
        <v>0.0276</v>
      </c>
      <c r="W160" s="248">
        <v>0</v>
      </c>
      <c r="X160" s="249">
        <f>W160*H160</f>
        <v>0</v>
      </c>
      <c r="Y160" s="35"/>
      <c r="Z160" s="35"/>
      <c r="AA160" s="35"/>
      <c r="AB160" s="35"/>
      <c r="AC160" s="35"/>
      <c r="AD160" s="35"/>
      <c r="AE160" s="35"/>
      <c r="AR160" s="250" t="s">
        <v>206</v>
      </c>
      <c r="AT160" s="250" t="s">
        <v>132</v>
      </c>
      <c r="AU160" s="250" t="s">
        <v>89</v>
      </c>
      <c r="AY160" s="14" t="s">
        <v>130</v>
      </c>
      <c r="BE160" s="251">
        <f>IF(O160="základní",K160,0)</f>
        <v>0</v>
      </c>
      <c r="BF160" s="251">
        <f>IF(O160="snížená",K160,0)</f>
        <v>0</v>
      </c>
      <c r="BG160" s="251">
        <f>IF(O160="zákl. přenesená",K160,0)</f>
        <v>0</v>
      </c>
      <c r="BH160" s="251">
        <f>IF(O160="sníž. přenesená",K160,0)</f>
        <v>0</v>
      </c>
      <c r="BI160" s="251">
        <f>IF(O160="nulová",K160,0)</f>
        <v>0</v>
      </c>
      <c r="BJ160" s="14" t="s">
        <v>9</v>
      </c>
      <c r="BK160" s="251">
        <f>ROUND(P160*H160,0)</f>
        <v>0</v>
      </c>
      <c r="BL160" s="14" t="s">
        <v>206</v>
      </c>
      <c r="BM160" s="250" t="s">
        <v>360</v>
      </c>
    </row>
    <row r="161" s="2" customFormat="1" ht="24" customHeight="1">
      <c r="A161" s="35"/>
      <c r="B161" s="36"/>
      <c r="C161" s="238" t="s">
        <v>361</v>
      </c>
      <c r="D161" s="238" t="s">
        <v>132</v>
      </c>
      <c r="E161" s="239" t="s">
        <v>362</v>
      </c>
      <c r="F161" s="240" t="s">
        <v>363</v>
      </c>
      <c r="G161" s="241" t="s">
        <v>179</v>
      </c>
      <c r="H161" s="242">
        <v>4</v>
      </c>
      <c r="I161" s="243"/>
      <c r="J161" s="243"/>
      <c r="K161" s="244">
        <f>ROUND(P161*H161,0)</f>
        <v>0</v>
      </c>
      <c r="L161" s="240" t="s">
        <v>136</v>
      </c>
      <c r="M161" s="41"/>
      <c r="N161" s="245" t="s">
        <v>1</v>
      </c>
      <c r="O161" s="246" t="s">
        <v>43</v>
      </c>
      <c r="P161" s="247">
        <f>I161+J161</f>
        <v>0</v>
      </c>
      <c r="Q161" s="247">
        <f>ROUND(I161*H161,0)</f>
        <v>0</v>
      </c>
      <c r="R161" s="247">
        <f>ROUND(J161*H161,0)</f>
        <v>0</v>
      </c>
      <c r="S161" s="88"/>
      <c r="T161" s="248">
        <f>S161*H161</f>
        <v>0</v>
      </c>
      <c r="U161" s="248">
        <v>0</v>
      </c>
      <c r="V161" s="248">
        <f>U161*H161</f>
        <v>0</v>
      </c>
      <c r="W161" s="248">
        <v>0</v>
      </c>
      <c r="X161" s="249">
        <f>W161*H161</f>
        <v>0</v>
      </c>
      <c r="Y161" s="35"/>
      <c r="Z161" s="35"/>
      <c r="AA161" s="35"/>
      <c r="AB161" s="35"/>
      <c r="AC161" s="35"/>
      <c r="AD161" s="35"/>
      <c r="AE161" s="35"/>
      <c r="AR161" s="250" t="s">
        <v>206</v>
      </c>
      <c r="AT161" s="250" t="s">
        <v>132</v>
      </c>
      <c r="AU161" s="250" t="s">
        <v>89</v>
      </c>
      <c r="AY161" s="14" t="s">
        <v>130</v>
      </c>
      <c r="BE161" s="251">
        <f>IF(O161="základní",K161,0)</f>
        <v>0</v>
      </c>
      <c r="BF161" s="251">
        <f>IF(O161="snížená",K161,0)</f>
        <v>0</v>
      </c>
      <c r="BG161" s="251">
        <f>IF(O161="zákl. přenesená",K161,0)</f>
        <v>0</v>
      </c>
      <c r="BH161" s="251">
        <f>IF(O161="sníž. přenesená",K161,0)</f>
        <v>0</v>
      </c>
      <c r="BI161" s="251">
        <f>IF(O161="nulová",K161,0)</f>
        <v>0</v>
      </c>
      <c r="BJ161" s="14" t="s">
        <v>9</v>
      </c>
      <c r="BK161" s="251">
        <f>ROUND(P161*H161,0)</f>
        <v>0</v>
      </c>
      <c r="BL161" s="14" t="s">
        <v>206</v>
      </c>
      <c r="BM161" s="250" t="s">
        <v>364</v>
      </c>
    </row>
    <row r="162" s="2" customFormat="1" ht="24" customHeight="1">
      <c r="A162" s="35"/>
      <c r="B162" s="36"/>
      <c r="C162" s="238" t="s">
        <v>365</v>
      </c>
      <c r="D162" s="238" t="s">
        <v>132</v>
      </c>
      <c r="E162" s="239" t="s">
        <v>366</v>
      </c>
      <c r="F162" s="240" t="s">
        <v>367</v>
      </c>
      <c r="G162" s="241" t="s">
        <v>179</v>
      </c>
      <c r="H162" s="242">
        <v>4</v>
      </c>
      <c r="I162" s="243"/>
      <c r="J162" s="243"/>
      <c r="K162" s="244">
        <f>ROUND(P162*H162,0)</f>
        <v>0</v>
      </c>
      <c r="L162" s="240" t="s">
        <v>136</v>
      </c>
      <c r="M162" s="41"/>
      <c r="N162" s="245" t="s">
        <v>1</v>
      </c>
      <c r="O162" s="246" t="s">
        <v>43</v>
      </c>
      <c r="P162" s="247">
        <f>I162+J162</f>
        <v>0</v>
      </c>
      <c r="Q162" s="247">
        <f>ROUND(I162*H162,0)</f>
        <v>0</v>
      </c>
      <c r="R162" s="247">
        <f>ROUND(J162*H162,0)</f>
        <v>0</v>
      </c>
      <c r="S162" s="88"/>
      <c r="T162" s="248">
        <f>S162*H162</f>
        <v>0</v>
      </c>
      <c r="U162" s="248">
        <v>0</v>
      </c>
      <c r="V162" s="248">
        <f>U162*H162</f>
        <v>0</v>
      </c>
      <c r="W162" s="248">
        <v>0</v>
      </c>
      <c r="X162" s="249">
        <f>W162*H162</f>
        <v>0</v>
      </c>
      <c r="Y162" s="35"/>
      <c r="Z162" s="35"/>
      <c r="AA162" s="35"/>
      <c r="AB162" s="35"/>
      <c r="AC162" s="35"/>
      <c r="AD162" s="35"/>
      <c r="AE162" s="35"/>
      <c r="AR162" s="250" t="s">
        <v>206</v>
      </c>
      <c r="AT162" s="250" t="s">
        <v>132</v>
      </c>
      <c r="AU162" s="250" t="s">
        <v>89</v>
      </c>
      <c r="AY162" s="14" t="s">
        <v>130</v>
      </c>
      <c r="BE162" s="251">
        <f>IF(O162="základní",K162,0)</f>
        <v>0</v>
      </c>
      <c r="BF162" s="251">
        <f>IF(O162="snížená",K162,0)</f>
        <v>0</v>
      </c>
      <c r="BG162" s="251">
        <f>IF(O162="zákl. přenesená",K162,0)</f>
        <v>0</v>
      </c>
      <c r="BH162" s="251">
        <f>IF(O162="sníž. přenesená",K162,0)</f>
        <v>0</v>
      </c>
      <c r="BI162" s="251">
        <f>IF(O162="nulová",K162,0)</f>
        <v>0</v>
      </c>
      <c r="BJ162" s="14" t="s">
        <v>9</v>
      </c>
      <c r="BK162" s="251">
        <f>ROUND(P162*H162,0)</f>
        <v>0</v>
      </c>
      <c r="BL162" s="14" t="s">
        <v>206</v>
      </c>
      <c r="BM162" s="250" t="s">
        <v>368</v>
      </c>
    </row>
    <row r="163" s="2" customFormat="1" ht="16.5" customHeight="1">
      <c r="A163" s="35"/>
      <c r="B163" s="36"/>
      <c r="C163" s="252" t="s">
        <v>369</v>
      </c>
      <c r="D163" s="252" t="s">
        <v>171</v>
      </c>
      <c r="E163" s="253" t="s">
        <v>370</v>
      </c>
      <c r="F163" s="254" t="s">
        <v>371</v>
      </c>
      <c r="G163" s="255" t="s">
        <v>179</v>
      </c>
      <c r="H163" s="256">
        <v>4</v>
      </c>
      <c r="I163" s="257"/>
      <c r="J163" s="258"/>
      <c r="K163" s="259">
        <f>ROUND(P163*H163,0)</f>
        <v>0</v>
      </c>
      <c r="L163" s="254" t="s">
        <v>1</v>
      </c>
      <c r="M163" s="260"/>
      <c r="N163" s="261" t="s">
        <v>1</v>
      </c>
      <c r="O163" s="246" t="s">
        <v>43</v>
      </c>
      <c r="P163" s="247">
        <f>I163+J163</f>
        <v>0</v>
      </c>
      <c r="Q163" s="247">
        <f>ROUND(I163*H163,0)</f>
        <v>0</v>
      </c>
      <c r="R163" s="247">
        <f>ROUND(J163*H163,0)</f>
        <v>0</v>
      </c>
      <c r="S163" s="88"/>
      <c r="T163" s="248">
        <f>S163*H163</f>
        <v>0</v>
      </c>
      <c r="U163" s="248">
        <v>0</v>
      </c>
      <c r="V163" s="248">
        <f>U163*H163</f>
        <v>0</v>
      </c>
      <c r="W163" s="248">
        <v>0</v>
      </c>
      <c r="X163" s="249">
        <f>W163*H163</f>
        <v>0</v>
      </c>
      <c r="Y163" s="35"/>
      <c r="Z163" s="35"/>
      <c r="AA163" s="35"/>
      <c r="AB163" s="35"/>
      <c r="AC163" s="35"/>
      <c r="AD163" s="35"/>
      <c r="AE163" s="35"/>
      <c r="AR163" s="250" t="s">
        <v>227</v>
      </c>
      <c r="AT163" s="250" t="s">
        <v>171</v>
      </c>
      <c r="AU163" s="250" t="s">
        <v>89</v>
      </c>
      <c r="AY163" s="14" t="s">
        <v>130</v>
      </c>
      <c r="BE163" s="251">
        <f>IF(O163="základní",K163,0)</f>
        <v>0</v>
      </c>
      <c r="BF163" s="251">
        <f>IF(O163="snížená",K163,0)</f>
        <v>0</v>
      </c>
      <c r="BG163" s="251">
        <f>IF(O163="zákl. přenesená",K163,0)</f>
        <v>0</v>
      </c>
      <c r="BH163" s="251">
        <f>IF(O163="sníž. přenesená",K163,0)</f>
        <v>0</v>
      </c>
      <c r="BI163" s="251">
        <f>IF(O163="nulová",K163,0)</f>
        <v>0</v>
      </c>
      <c r="BJ163" s="14" t="s">
        <v>9</v>
      </c>
      <c r="BK163" s="251">
        <f>ROUND(P163*H163,0)</f>
        <v>0</v>
      </c>
      <c r="BL163" s="14" t="s">
        <v>206</v>
      </c>
      <c r="BM163" s="250" t="s">
        <v>372</v>
      </c>
    </row>
    <row r="164" s="12" customFormat="1" ht="25.92" customHeight="1">
      <c r="A164" s="12"/>
      <c r="B164" s="221"/>
      <c r="C164" s="222"/>
      <c r="D164" s="223" t="s">
        <v>79</v>
      </c>
      <c r="E164" s="224" t="s">
        <v>373</v>
      </c>
      <c r="F164" s="224" t="s">
        <v>374</v>
      </c>
      <c r="G164" s="222"/>
      <c r="H164" s="222"/>
      <c r="I164" s="225"/>
      <c r="J164" s="225"/>
      <c r="K164" s="226">
        <f>BK164</f>
        <v>0</v>
      </c>
      <c r="L164" s="222"/>
      <c r="M164" s="227"/>
      <c r="N164" s="228"/>
      <c r="O164" s="229"/>
      <c r="P164" s="229"/>
      <c r="Q164" s="230">
        <f>SUM(Q165:Q169)</f>
        <v>0</v>
      </c>
      <c r="R164" s="230">
        <f>SUM(R165:R169)</f>
        <v>0</v>
      </c>
      <c r="S164" s="229"/>
      <c r="T164" s="231">
        <f>SUM(T165:T169)</f>
        <v>0</v>
      </c>
      <c r="U164" s="229"/>
      <c r="V164" s="231">
        <f>SUM(V165:V169)</f>
        <v>0</v>
      </c>
      <c r="W164" s="229"/>
      <c r="X164" s="232">
        <f>SUM(X165:X169)</f>
        <v>0</v>
      </c>
      <c r="Y164" s="12"/>
      <c r="Z164" s="12"/>
      <c r="AA164" s="12"/>
      <c r="AB164" s="12"/>
      <c r="AC164" s="12"/>
      <c r="AD164" s="12"/>
      <c r="AE164" s="12"/>
      <c r="AR164" s="233" t="s">
        <v>137</v>
      </c>
      <c r="AT164" s="234" t="s">
        <v>79</v>
      </c>
      <c r="AU164" s="234" t="s">
        <v>80</v>
      </c>
      <c r="AY164" s="233" t="s">
        <v>130</v>
      </c>
      <c r="BK164" s="235">
        <f>SUM(BK165:BK169)</f>
        <v>0</v>
      </c>
    </row>
    <row r="165" s="2" customFormat="1" ht="16.5" customHeight="1">
      <c r="A165" s="35"/>
      <c r="B165" s="36"/>
      <c r="C165" s="238" t="s">
        <v>375</v>
      </c>
      <c r="D165" s="238" t="s">
        <v>132</v>
      </c>
      <c r="E165" s="239" t="s">
        <v>373</v>
      </c>
      <c r="F165" s="240" t="s">
        <v>376</v>
      </c>
      <c r="G165" s="241" t="s">
        <v>377</v>
      </c>
      <c r="H165" s="242">
        <v>4</v>
      </c>
      <c r="I165" s="243"/>
      <c r="J165" s="243"/>
      <c r="K165" s="244">
        <f>ROUND(P165*H165,0)</f>
        <v>0</v>
      </c>
      <c r="L165" s="240" t="s">
        <v>1</v>
      </c>
      <c r="M165" s="41"/>
      <c r="N165" s="245" t="s">
        <v>1</v>
      </c>
      <c r="O165" s="246" t="s">
        <v>43</v>
      </c>
      <c r="P165" s="247">
        <f>I165+J165</f>
        <v>0</v>
      </c>
      <c r="Q165" s="247">
        <f>ROUND(I165*H165,0)</f>
        <v>0</v>
      </c>
      <c r="R165" s="247">
        <f>ROUND(J165*H165,0)</f>
        <v>0</v>
      </c>
      <c r="S165" s="88"/>
      <c r="T165" s="248">
        <f>S165*H165</f>
        <v>0</v>
      </c>
      <c r="U165" s="248">
        <v>0</v>
      </c>
      <c r="V165" s="248">
        <f>U165*H165</f>
        <v>0</v>
      </c>
      <c r="W165" s="248">
        <v>0</v>
      </c>
      <c r="X165" s="249">
        <f>W165*H165</f>
        <v>0</v>
      </c>
      <c r="Y165" s="35"/>
      <c r="Z165" s="35"/>
      <c r="AA165" s="35"/>
      <c r="AB165" s="35"/>
      <c r="AC165" s="35"/>
      <c r="AD165" s="35"/>
      <c r="AE165" s="35"/>
      <c r="AR165" s="250" t="s">
        <v>378</v>
      </c>
      <c r="AT165" s="250" t="s">
        <v>132</v>
      </c>
      <c r="AU165" s="250" t="s">
        <v>9</v>
      </c>
      <c r="AY165" s="14" t="s">
        <v>130</v>
      </c>
      <c r="BE165" s="251">
        <f>IF(O165="základní",K165,0)</f>
        <v>0</v>
      </c>
      <c r="BF165" s="251">
        <f>IF(O165="snížená",K165,0)</f>
        <v>0</v>
      </c>
      <c r="BG165" s="251">
        <f>IF(O165="zákl. přenesená",K165,0)</f>
        <v>0</v>
      </c>
      <c r="BH165" s="251">
        <f>IF(O165="sníž. přenesená",K165,0)</f>
        <v>0</v>
      </c>
      <c r="BI165" s="251">
        <f>IF(O165="nulová",K165,0)</f>
        <v>0</v>
      </c>
      <c r="BJ165" s="14" t="s">
        <v>9</v>
      </c>
      <c r="BK165" s="251">
        <f>ROUND(P165*H165,0)</f>
        <v>0</v>
      </c>
      <c r="BL165" s="14" t="s">
        <v>378</v>
      </c>
      <c r="BM165" s="250" t="s">
        <v>379</v>
      </c>
    </row>
    <row r="166" s="2" customFormat="1" ht="16.5" customHeight="1">
      <c r="A166" s="35"/>
      <c r="B166" s="36"/>
      <c r="C166" s="238" t="s">
        <v>380</v>
      </c>
      <c r="D166" s="238" t="s">
        <v>132</v>
      </c>
      <c r="E166" s="239" t="s">
        <v>198</v>
      </c>
      <c r="F166" s="240" t="s">
        <v>381</v>
      </c>
      <c r="G166" s="241" t="s">
        <v>179</v>
      </c>
      <c r="H166" s="242">
        <v>4</v>
      </c>
      <c r="I166" s="243"/>
      <c r="J166" s="243"/>
      <c r="K166" s="244">
        <f>ROUND(P166*H166,0)</f>
        <v>0</v>
      </c>
      <c r="L166" s="240" t="s">
        <v>1</v>
      </c>
      <c r="M166" s="41"/>
      <c r="N166" s="245" t="s">
        <v>1</v>
      </c>
      <c r="O166" s="246" t="s">
        <v>43</v>
      </c>
      <c r="P166" s="247">
        <f>I166+J166</f>
        <v>0</v>
      </c>
      <c r="Q166" s="247">
        <f>ROUND(I166*H166,0)</f>
        <v>0</v>
      </c>
      <c r="R166" s="247">
        <f>ROUND(J166*H166,0)</f>
        <v>0</v>
      </c>
      <c r="S166" s="88"/>
      <c r="T166" s="248">
        <f>S166*H166</f>
        <v>0</v>
      </c>
      <c r="U166" s="248">
        <v>0</v>
      </c>
      <c r="V166" s="248">
        <f>U166*H166</f>
        <v>0</v>
      </c>
      <c r="W166" s="248">
        <v>0</v>
      </c>
      <c r="X166" s="249">
        <f>W166*H166</f>
        <v>0</v>
      </c>
      <c r="Y166" s="35"/>
      <c r="Z166" s="35"/>
      <c r="AA166" s="35"/>
      <c r="AB166" s="35"/>
      <c r="AC166" s="35"/>
      <c r="AD166" s="35"/>
      <c r="AE166" s="35"/>
      <c r="AR166" s="250" t="s">
        <v>378</v>
      </c>
      <c r="AT166" s="250" t="s">
        <v>132</v>
      </c>
      <c r="AU166" s="250" t="s">
        <v>9</v>
      </c>
      <c r="AY166" s="14" t="s">
        <v>130</v>
      </c>
      <c r="BE166" s="251">
        <f>IF(O166="základní",K166,0)</f>
        <v>0</v>
      </c>
      <c r="BF166" s="251">
        <f>IF(O166="snížená",K166,0)</f>
        <v>0</v>
      </c>
      <c r="BG166" s="251">
        <f>IF(O166="zákl. přenesená",K166,0)</f>
        <v>0</v>
      </c>
      <c r="BH166" s="251">
        <f>IF(O166="sníž. přenesená",K166,0)</f>
        <v>0</v>
      </c>
      <c r="BI166" s="251">
        <f>IF(O166="nulová",K166,0)</f>
        <v>0</v>
      </c>
      <c r="BJ166" s="14" t="s">
        <v>9</v>
      </c>
      <c r="BK166" s="251">
        <f>ROUND(P166*H166,0)</f>
        <v>0</v>
      </c>
      <c r="BL166" s="14" t="s">
        <v>378</v>
      </c>
      <c r="BM166" s="250" t="s">
        <v>382</v>
      </c>
    </row>
    <row r="167" s="2" customFormat="1" ht="24" customHeight="1">
      <c r="A167" s="35"/>
      <c r="B167" s="36"/>
      <c r="C167" s="238" t="s">
        <v>227</v>
      </c>
      <c r="D167" s="238" t="s">
        <v>132</v>
      </c>
      <c r="E167" s="239" t="s">
        <v>383</v>
      </c>
      <c r="F167" s="240" t="s">
        <v>384</v>
      </c>
      <c r="G167" s="241" t="s">
        <v>377</v>
      </c>
      <c r="H167" s="242">
        <v>4</v>
      </c>
      <c r="I167" s="243"/>
      <c r="J167" s="243"/>
      <c r="K167" s="244">
        <f>ROUND(P167*H167,0)</f>
        <v>0</v>
      </c>
      <c r="L167" s="240" t="s">
        <v>136</v>
      </c>
      <c r="M167" s="41"/>
      <c r="N167" s="245" t="s">
        <v>1</v>
      </c>
      <c r="O167" s="246" t="s">
        <v>43</v>
      </c>
      <c r="P167" s="247">
        <f>I167+J167</f>
        <v>0</v>
      </c>
      <c r="Q167" s="247">
        <f>ROUND(I167*H167,0)</f>
        <v>0</v>
      </c>
      <c r="R167" s="247">
        <f>ROUND(J167*H167,0)</f>
        <v>0</v>
      </c>
      <c r="S167" s="88"/>
      <c r="T167" s="248">
        <f>S167*H167</f>
        <v>0</v>
      </c>
      <c r="U167" s="248">
        <v>0</v>
      </c>
      <c r="V167" s="248">
        <f>U167*H167</f>
        <v>0</v>
      </c>
      <c r="W167" s="248">
        <v>0</v>
      </c>
      <c r="X167" s="249">
        <f>W167*H167</f>
        <v>0</v>
      </c>
      <c r="Y167" s="35"/>
      <c r="Z167" s="35"/>
      <c r="AA167" s="35"/>
      <c r="AB167" s="35"/>
      <c r="AC167" s="35"/>
      <c r="AD167" s="35"/>
      <c r="AE167" s="35"/>
      <c r="AR167" s="250" t="s">
        <v>378</v>
      </c>
      <c r="AT167" s="250" t="s">
        <v>132</v>
      </c>
      <c r="AU167" s="250" t="s">
        <v>9</v>
      </c>
      <c r="AY167" s="14" t="s">
        <v>130</v>
      </c>
      <c r="BE167" s="251">
        <f>IF(O167="základní",K167,0)</f>
        <v>0</v>
      </c>
      <c r="BF167" s="251">
        <f>IF(O167="snížená",K167,0)</f>
        <v>0</v>
      </c>
      <c r="BG167" s="251">
        <f>IF(O167="zákl. přenesená",K167,0)</f>
        <v>0</v>
      </c>
      <c r="BH167" s="251">
        <f>IF(O167="sníž. přenesená",K167,0)</f>
        <v>0</v>
      </c>
      <c r="BI167" s="251">
        <f>IF(O167="nulová",K167,0)</f>
        <v>0</v>
      </c>
      <c r="BJ167" s="14" t="s">
        <v>9</v>
      </c>
      <c r="BK167" s="251">
        <f>ROUND(P167*H167,0)</f>
        <v>0</v>
      </c>
      <c r="BL167" s="14" t="s">
        <v>378</v>
      </c>
      <c r="BM167" s="250" t="s">
        <v>385</v>
      </c>
    </row>
    <row r="168" s="2" customFormat="1" ht="24" customHeight="1">
      <c r="A168" s="35"/>
      <c r="B168" s="36"/>
      <c r="C168" s="238" t="s">
        <v>386</v>
      </c>
      <c r="D168" s="238" t="s">
        <v>132</v>
      </c>
      <c r="E168" s="239" t="s">
        <v>387</v>
      </c>
      <c r="F168" s="240" t="s">
        <v>388</v>
      </c>
      <c r="G168" s="241" t="s">
        <v>377</v>
      </c>
      <c r="H168" s="242">
        <v>3</v>
      </c>
      <c r="I168" s="243"/>
      <c r="J168" s="243"/>
      <c r="K168" s="244">
        <f>ROUND(P168*H168,0)</f>
        <v>0</v>
      </c>
      <c r="L168" s="240" t="s">
        <v>136</v>
      </c>
      <c r="M168" s="41"/>
      <c r="N168" s="245" t="s">
        <v>1</v>
      </c>
      <c r="O168" s="246" t="s">
        <v>43</v>
      </c>
      <c r="P168" s="247">
        <f>I168+J168</f>
        <v>0</v>
      </c>
      <c r="Q168" s="247">
        <f>ROUND(I168*H168,0)</f>
        <v>0</v>
      </c>
      <c r="R168" s="247">
        <f>ROUND(J168*H168,0)</f>
        <v>0</v>
      </c>
      <c r="S168" s="88"/>
      <c r="T168" s="248">
        <f>S168*H168</f>
        <v>0</v>
      </c>
      <c r="U168" s="248">
        <v>0</v>
      </c>
      <c r="V168" s="248">
        <f>U168*H168</f>
        <v>0</v>
      </c>
      <c r="W168" s="248">
        <v>0</v>
      </c>
      <c r="X168" s="249">
        <f>W168*H168</f>
        <v>0</v>
      </c>
      <c r="Y168" s="35"/>
      <c r="Z168" s="35"/>
      <c r="AA168" s="35"/>
      <c r="AB168" s="35"/>
      <c r="AC168" s="35"/>
      <c r="AD168" s="35"/>
      <c r="AE168" s="35"/>
      <c r="AR168" s="250" t="s">
        <v>378</v>
      </c>
      <c r="AT168" s="250" t="s">
        <v>132</v>
      </c>
      <c r="AU168" s="250" t="s">
        <v>9</v>
      </c>
      <c r="AY168" s="14" t="s">
        <v>130</v>
      </c>
      <c r="BE168" s="251">
        <f>IF(O168="základní",K168,0)</f>
        <v>0</v>
      </c>
      <c r="BF168" s="251">
        <f>IF(O168="snížená",K168,0)</f>
        <v>0</v>
      </c>
      <c r="BG168" s="251">
        <f>IF(O168="zákl. přenesená",K168,0)</f>
        <v>0</v>
      </c>
      <c r="BH168" s="251">
        <f>IF(O168="sníž. přenesená",K168,0)</f>
        <v>0</v>
      </c>
      <c r="BI168" s="251">
        <f>IF(O168="nulová",K168,0)</f>
        <v>0</v>
      </c>
      <c r="BJ168" s="14" t="s">
        <v>9</v>
      </c>
      <c r="BK168" s="251">
        <f>ROUND(P168*H168,0)</f>
        <v>0</v>
      </c>
      <c r="BL168" s="14" t="s">
        <v>378</v>
      </c>
      <c r="BM168" s="250" t="s">
        <v>389</v>
      </c>
    </row>
    <row r="169" s="2" customFormat="1" ht="24" customHeight="1">
      <c r="A169" s="35"/>
      <c r="B169" s="36"/>
      <c r="C169" s="238" t="s">
        <v>194</v>
      </c>
      <c r="D169" s="238" t="s">
        <v>132</v>
      </c>
      <c r="E169" s="239" t="s">
        <v>390</v>
      </c>
      <c r="F169" s="240" t="s">
        <v>391</v>
      </c>
      <c r="G169" s="241" t="s">
        <v>377</v>
      </c>
      <c r="H169" s="242">
        <v>5</v>
      </c>
      <c r="I169" s="243"/>
      <c r="J169" s="243"/>
      <c r="K169" s="244">
        <f>ROUND(P169*H169,0)</f>
        <v>0</v>
      </c>
      <c r="L169" s="240" t="s">
        <v>136</v>
      </c>
      <c r="M169" s="41"/>
      <c r="N169" s="263" t="s">
        <v>1</v>
      </c>
      <c r="O169" s="264" t="s">
        <v>43</v>
      </c>
      <c r="P169" s="265">
        <f>I169+J169</f>
        <v>0</v>
      </c>
      <c r="Q169" s="265">
        <f>ROUND(I169*H169,0)</f>
        <v>0</v>
      </c>
      <c r="R169" s="265">
        <f>ROUND(J169*H169,0)</f>
        <v>0</v>
      </c>
      <c r="S169" s="266"/>
      <c r="T169" s="267">
        <f>S169*H169</f>
        <v>0</v>
      </c>
      <c r="U169" s="267">
        <v>0</v>
      </c>
      <c r="V169" s="267">
        <f>U169*H169</f>
        <v>0</v>
      </c>
      <c r="W169" s="267">
        <v>0</v>
      </c>
      <c r="X169" s="268">
        <f>W169*H169</f>
        <v>0</v>
      </c>
      <c r="Y169" s="35"/>
      <c r="Z169" s="35"/>
      <c r="AA169" s="35"/>
      <c r="AB169" s="35"/>
      <c r="AC169" s="35"/>
      <c r="AD169" s="35"/>
      <c r="AE169" s="35"/>
      <c r="AR169" s="250" t="s">
        <v>378</v>
      </c>
      <c r="AT169" s="250" t="s">
        <v>132</v>
      </c>
      <c r="AU169" s="250" t="s">
        <v>9</v>
      </c>
      <c r="AY169" s="14" t="s">
        <v>130</v>
      </c>
      <c r="BE169" s="251">
        <f>IF(O169="základní",K169,0)</f>
        <v>0</v>
      </c>
      <c r="BF169" s="251">
        <f>IF(O169="snížená",K169,0)</f>
        <v>0</v>
      </c>
      <c r="BG169" s="251">
        <f>IF(O169="zákl. přenesená",K169,0)</f>
        <v>0</v>
      </c>
      <c r="BH169" s="251">
        <f>IF(O169="sníž. přenesená",K169,0)</f>
        <v>0</v>
      </c>
      <c r="BI169" s="251">
        <f>IF(O169="nulová",K169,0)</f>
        <v>0</v>
      </c>
      <c r="BJ169" s="14" t="s">
        <v>9</v>
      </c>
      <c r="BK169" s="251">
        <f>ROUND(P169*H169,0)</f>
        <v>0</v>
      </c>
      <c r="BL169" s="14" t="s">
        <v>378</v>
      </c>
      <c r="BM169" s="250" t="s">
        <v>392</v>
      </c>
    </row>
    <row r="170" s="2" customFormat="1" ht="6.96" customHeight="1">
      <c r="A170" s="35"/>
      <c r="B170" s="63"/>
      <c r="C170" s="64"/>
      <c r="D170" s="64"/>
      <c r="E170" s="64"/>
      <c r="F170" s="64"/>
      <c r="G170" s="64"/>
      <c r="H170" s="64"/>
      <c r="I170" s="182"/>
      <c r="J170" s="182"/>
      <c r="K170" s="64"/>
      <c r="L170" s="64"/>
      <c r="M170" s="41"/>
      <c r="N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sheet="1" autoFilter="0" formatColumns="0" formatRows="0" objects="1" scenarios="1" spinCount="100000" saltValue="D0kKolPM1IjqDkeDCrq/pUb7Z3JFXx+8iu/CV1d3SNx0hyZXwvgyMqm8JMBuTuscK/RRIIPHdBGHW757o5NhPw==" hashValue="oI5BiuRg27Yf1meF/B6drTiKJ2Eg03JRk68SWrJMHcO18Q0a7q+gBLTatAnKaE21QKf44p0uNlKMqFcHF0zFgA==" algorithmName="SHA-512" password="828C"/>
  <autoFilter ref="C121:L16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DESKTOP-AD0DVEE\Rozpocty</dc:creator>
  <cp:lastModifiedBy>DESKTOP-AD0DVEE\Rozpocty</cp:lastModifiedBy>
  <dcterms:created xsi:type="dcterms:W3CDTF">2020-07-21T08:58:39Z</dcterms:created>
  <dcterms:modified xsi:type="dcterms:W3CDTF">2020-07-21T08:58:43Z</dcterms:modified>
</cp:coreProperties>
</file>